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55" windowHeight="6150" activeTab="3"/>
  </bookViews>
  <sheets>
    <sheet name="IS" sheetId="1" r:id="rId1"/>
    <sheet name="BS" sheetId="2" r:id="rId2"/>
    <sheet name="SOCIE" sheetId="3" r:id="rId3"/>
    <sheet name="CF" sheetId="4" r:id="rId4"/>
    <sheet name="NOTES(1)" sheetId="5" r:id="rId5"/>
    <sheet name="NOTES(2)" sheetId="6" r:id="rId6"/>
  </sheets>
  <definedNames>
    <definedName name="_xlnm.Print_Area" localSheetId="1">'BS'!$A$1:$H$60</definedName>
    <definedName name="_xlnm.Print_Area" localSheetId="3">'CF'!$A$1:$H$75</definedName>
    <definedName name="_xlnm.Print_Area" localSheetId="0">'IS'!$A$1:$L$38</definedName>
    <definedName name="_xlnm.Print_Area" localSheetId="4">'NOTES(1)'!$A$1:$J$100</definedName>
    <definedName name="_xlnm.Print_Area" localSheetId="5">'NOTES(2)'!$A$1:$J$391</definedName>
    <definedName name="_xlnm.Print_Area" localSheetId="2">'SOCIE'!$A$1:$J$54</definedName>
  </definedNames>
  <calcPr fullCalcOnLoad="1"/>
</workbook>
</file>

<file path=xl/sharedStrings.xml><?xml version="1.0" encoding="utf-8"?>
<sst xmlns="http://schemas.openxmlformats.org/spreadsheetml/2006/main" count="382" uniqueCount="277">
  <si>
    <r>
      <t xml:space="preserve">UNITED MALACCA BERHAD </t>
    </r>
    <r>
      <rPr>
        <b/>
        <sz val="10"/>
        <rFont val="Arial"/>
        <family val="2"/>
      </rPr>
      <t>(1319 - V)</t>
    </r>
  </si>
  <si>
    <t>(Incorporated in Malaysia)</t>
  </si>
  <si>
    <t>CONDENSED CONSOLIDATED INCOME STATEMENTS</t>
  </si>
  <si>
    <t>Revenue</t>
  </si>
  <si>
    <t>Cost of sales</t>
  </si>
  <si>
    <t>Gross profit</t>
  </si>
  <si>
    <t>Other income</t>
  </si>
  <si>
    <t>Administrative expenses</t>
  </si>
  <si>
    <t>Selling and distribution expenses</t>
  </si>
  <si>
    <t>Other expenses</t>
  </si>
  <si>
    <t>Profit for the period</t>
  </si>
  <si>
    <t>RM'000</t>
  </si>
  <si>
    <t>(restated)</t>
  </si>
  <si>
    <t xml:space="preserve"> </t>
  </si>
  <si>
    <t>ASSETS</t>
  </si>
  <si>
    <t>Non-Current Assets</t>
  </si>
  <si>
    <t>Other investments</t>
  </si>
  <si>
    <t>Goodwill on consolidation</t>
  </si>
  <si>
    <t>Current Assets</t>
  </si>
  <si>
    <t>Inventories</t>
  </si>
  <si>
    <t>Trade receivables</t>
  </si>
  <si>
    <t>Other receivables</t>
  </si>
  <si>
    <t>Marketable securities</t>
  </si>
  <si>
    <t>Cash and bank balances</t>
  </si>
  <si>
    <t>TOTAL ASSETS</t>
  </si>
  <si>
    <t>EQUITY AND LIABILITIES</t>
  </si>
  <si>
    <t>Share capital</t>
  </si>
  <si>
    <t>Share premium</t>
  </si>
  <si>
    <t>Revaluation reserve</t>
  </si>
  <si>
    <t>Replanting expenses</t>
  </si>
  <si>
    <t>Development expenditure</t>
  </si>
  <si>
    <t>Deferred tax liabilities</t>
  </si>
  <si>
    <t>Distributable</t>
  </si>
  <si>
    <t>Share</t>
  </si>
  <si>
    <t>Revaluation</t>
  </si>
  <si>
    <t>Retained</t>
  </si>
  <si>
    <t>Capital</t>
  </si>
  <si>
    <t>Premium</t>
  </si>
  <si>
    <t>Reserve</t>
  </si>
  <si>
    <t>Total</t>
  </si>
  <si>
    <t>Realisation of revaluation</t>
  </si>
  <si>
    <t xml:space="preserve">  reserve upon depreciation</t>
  </si>
  <si>
    <t>Cash Flows From Operating Activities</t>
  </si>
  <si>
    <t>Adjustments for:</t>
  </si>
  <si>
    <t>Depreciation</t>
  </si>
  <si>
    <t>Gain on disposal of other investments</t>
  </si>
  <si>
    <t>Gain on disposal of property, plant and equipment</t>
  </si>
  <si>
    <t>Property, plant and equipment written off</t>
  </si>
  <si>
    <t>Interest income</t>
  </si>
  <si>
    <t>Operating profit before working capital changes</t>
  </si>
  <si>
    <t>Cash generated from operations</t>
  </si>
  <si>
    <t>Dividends received from associates</t>
  </si>
  <si>
    <t>Dividends received from other investments</t>
  </si>
  <si>
    <t>Interest received</t>
  </si>
  <si>
    <t>Taxes paid</t>
  </si>
  <si>
    <t>Net cash generated from operating activities</t>
  </si>
  <si>
    <t>Cash Flows From Investing Activities</t>
  </si>
  <si>
    <t>Proceeds from disposal of marketable securities</t>
  </si>
  <si>
    <t>Proceeds from disposal of other investments</t>
  </si>
  <si>
    <t>Proceeds from disposal of property, plant and equipment</t>
  </si>
  <si>
    <t>Purchase of marketable securities</t>
  </si>
  <si>
    <t>Purchase of property, plant and equipment</t>
  </si>
  <si>
    <t>Net cash used in investing activities</t>
  </si>
  <si>
    <t>Net change in Cash and Cash Equivalents</t>
  </si>
  <si>
    <t>Cash and Cash Equivalents at beginning of period</t>
  </si>
  <si>
    <t>Cash and Cash Equivalents at end of period</t>
  </si>
  <si>
    <t>Cash and cash equivalents comprise:</t>
  </si>
  <si>
    <t>Money market funds placed with fund managers</t>
  </si>
  <si>
    <t>Deposits with licensed financial institutions</t>
  </si>
  <si>
    <t xml:space="preserve">Equity attributable to equity holders </t>
  </si>
  <si>
    <t>Shareholders' equity</t>
  </si>
  <si>
    <t>Current Liabilities</t>
  </si>
  <si>
    <t>Trade payables</t>
  </si>
  <si>
    <t>Other payables</t>
  </si>
  <si>
    <t>Tax payable</t>
  </si>
  <si>
    <t>Total liabilities</t>
  </si>
  <si>
    <t>TOTAL EQUITY AND LIABILITIES</t>
  </si>
  <si>
    <t>Non-distributable</t>
  </si>
  <si>
    <r>
      <t xml:space="preserve">UNITED MALACCA BERHAD </t>
    </r>
    <r>
      <rPr>
        <b/>
        <sz val="9"/>
        <rFont val="Arial"/>
        <family val="2"/>
      </rPr>
      <t>(1319 - V)</t>
    </r>
  </si>
  <si>
    <t>Less: Deposits pledged to banks for bank guarantee facilities</t>
  </si>
  <si>
    <t>1.</t>
  </si>
  <si>
    <t>2.</t>
  </si>
  <si>
    <t>(a)</t>
  </si>
  <si>
    <t>(b)</t>
  </si>
  <si>
    <t>3.</t>
  </si>
  <si>
    <t>FRS 117</t>
  </si>
  <si>
    <t>Restated</t>
  </si>
  <si>
    <t>4.</t>
  </si>
  <si>
    <t>5.</t>
  </si>
  <si>
    <t>Segment Revenue</t>
  </si>
  <si>
    <t>Plantation</t>
  </si>
  <si>
    <t>Investment holding</t>
  </si>
  <si>
    <t>Total revenue</t>
  </si>
  <si>
    <t>Segment Results</t>
  </si>
  <si>
    <t>6.</t>
  </si>
  <si>
    <t>7.</t>
  </si>
  <si>
    <t>8.</t>
  </si>
  <si>
    <t>9.</t>
  </si>
  <si>
    <t>10.</t>
  </si>
  <si>
    <t>11.</t>
  </si>
  <si>
    <t>12.</t>
  </si>
  <si>
    <t>13.</t>
  </si>
  <si>
    <t>14.</t>
  </si>
  <si>
    <t>15.</t>
  </si>
  <si>
    <t>16.</t>
  </si>
  <si>
    <t>17.</t>
  </si>
  <si>
    <t>18.</t>
  </si>
  <si>
    <t>19.</t>
  </si>
  <si>
    <t>20.</t>
  </si>
  <si>
    <t>21.</t>
  </si>
  <si>
    <t>Current tax expense</t>
  </si>
  <si>
    <t>Deferred tax expense</t>
  </si>
  <si>
    <t>22.</t>
  </si>
  <si>
    <t>23.</t>
  </si>
  <si>
    <t>Total purchases</t>
  </si>
  <si>
    <t xml:space="preserve">  - marketable securities</t>
  </si>
  <si>
    <t>Total sales</t>
  </si>
  <si>
    <t xml:space="preserve">  - other investments</t>
  </si>
  <si>
    <t>At cost</t>
  </si>
  <si>
    <t>At carrying amount</t>
  </si>
  <si>
    <t>At market value</t>
  </si>
  <si>
    <t>24.</t>
  </si>
  <si>
    <t>25.</t>
  </si>
  <si>
    <t>(i)</t>
  </si>
  <si>
    <t>(ii)</t>
  </si>
  <si>
    <t>By order of the Board,</t>
  </si>
  <si>
    <t xml:space="preserve">                                                                                                                    </t>
  </si>
  <si>
    <t>Ended</t>
  </si>
  <si>
    <t>NOTES TO THE QUARTERLY FINANCIAL STATEMENTS</t>
  </si>
  <si>
    <t>*</t>
  </si>
  <si>
    <t>Current Quarter</t>
  </si>
  <si>
    <t>Effects of adopting</t>
  </si>
  <si>
    <t>As</t>
  </si>
  <si>
    <t>As Previously</t>
  </si>
  <si>
    <t>Stated</t>
  </si>
  <si>
    <t>Share of profit of associates</t>
  </si>
  <si>
    <t>Profit before taxation</t>
  </si>
  <si>
    <t>Taxation</t>
  </si>
  <si>
    <t>Balance at 1 May 2006</t>
  </si>
  <si>
    <t xml:space="preserve">Profit for the period </t>
  </si>
  <si>
    <t>CONSOLIDATED BALANCE SHEET</t>
  </si>
  <si>
    <t>CONDENSED CONSOLIDATED BALANCE SHEETS</t>
  </si>
  <si>
    <t>Net assets per stock unit (RM)</t>
  </si>
  <si>
    <t>Property, plant and equipment</t>
  </si>
  <si>
    <t>CONDENSED CONSOLIDATED CASH FLOW STATEMENTS</t>
  </si>
  <si>
    <t>Cummulative</t>
  </si>
  <si>
    <t>Total revenue including inter-segment sales</t>
  </si>
  <si>
    <t>Elimination of inter-segment sales</t>
  </si>
  <si>
    <t xml:space="preserve">Ended </t>
  </si>
  <si>
    <t>Securities</t>
  </si>
  <si>
    <t>Marketable</t>
  </si>
  <si>
    <t>Investments</t>
  </si>
  <si>
    <t xml:space="preserve">Other </t>
  </si>
  <si>
    <t>Profit for the period (RM'000)</t>
  </si>
  <si>
    <t>Basic/Diluted earnings per stock unit</t>
  </si>
  <si>
    <t xml:space="preserve">Weighted average number of ordinary </t>
  </si>
  <si>
    <t>Basic/diluted earnings per stock unit (sen)</t>
  </si>
  <si>
    <t>Basic earnings per stock unit (sen)</t>
  </si>
  <si>
    <t>CONDENSED CONSOLIDATED STATEMENTS OF CHANGES IN EQUITY</t>
  </si>
  <si>
    <t>INDIVIDUAL QUARTER</t>
  </si>
  <si>
    <t>3 MONTHS ENDED</t>
  </si>
  <si>
    <t>CUMULATIVE QUARTER</t>
  </si>
  <si>
    <t xml:space="preserve">         RM'000</t>
  </si>
  <si>
    <t xml:space="preserve">     RM'000</t>
  </si>
  <si>
    <t xml:space="preserve">     (restated)</t>
  </si>
  <si>
    <t>AS AT END OF</t>
  </si>
  <si>
    <t>CURRENT QUARTER</t>
  </si>
  <si>
    <t>FINANCIAL YEAR END</t>
  </si>
  <si>
    <t>2006/2007</t>
  </si>
  <si>
    <t>ENDED</t>
  </si>
  <si>
    <t>ACCOUNTING POLICIES AND BASIS OF PREPARATION</t>
  </si>
  <si>
    <t>AUDITORS' REPORT OF PRECEDING ANNUAL FINANCIAL STATEMENTS</t>
  </si>
  <si>
    <t>ITEMS OF UNUSUAL NATURE</t>
  </si>
  <si>
    <t>CHANGES IN ACCOUNTING ESTIMATES</t>
  </si>
  <si>
    <t>VALUATIONS OF PROPERTY, PLANT AND EQUIPMENT</t>
  </si>
  <si>
    <t>CHANGES IN COMPOSITION OF THE GROUP</t>
  </si>
  <si>
    <t>CHANGES IN DEBT AND EQUITY SECURITIES</t>
  </si>
  <si>
    <t>CHANGES IN CONTINGENT LIABILITIES AND CONTINGENT ASSETS</t>
  </si>
  <si>
    <t>SEASONALITY OR CYCLICALITY OF OPERATIONS</t>
  </si>
  <si>
    <t>SUBSEQUENT EVENTS</t>
  </si>
  <si>
    <t>PURCHASE AND SALE OF QUOTED SECURITIES</t>
  </si>
  <si>
    <t>SALE OF UNQUOTED INVESTMENTS AND/OR PROPERTIES</t>
  </si>
  <si>
    <t>TAXATION</t>
  </si>
  <si>
    <t>GROUP BORROWINGS AND DEBT SECURITIES</t>
  </si>
  <si>
    <t>OFF BALANCE SHEET FINANCIAL INSTRUMENTS</t>
  </si>
  <si>
    <t>STATUS OF CORPORATE PROPOSALS</t>
  </si>
  <si>
    <t>MATERIAL LITIGATION</t>
  </si>
  <si>
    <t>MATERIAL CHANGES IN QUARTERLY RESULTS</t>
  </si>
  <si>
    <t>PERFORMANCE REVIEW</t>
  </si>
  <si>
    <t>DIVIDEND DECLARATION</t>
  </si>
  <si>
    <t>EARNINGS PER STOCK UNIT</t>
  </si>
  <si>
    <t>VARIANCE ON PROFIT FORECAST/PROFIT GUARANTEE</t>
  </si>
  <si>
    <t>CURRENT YEAR PROSPECTS</t>
  </si>
  <si>
    <t>AS AT PRECEDING</t>
  </si>
  <si>
    <t>SEGMENTAL INFORMATION</t>
  </si>
  <si>
    <t>Leong Yok Mui</t>
  </si>
  <si>
    <t>Company Secretary</t>
  </si>
  <si>
    <t xml:space="preserve">  shares in issue ('000 unit)</t>
  </si>
  <si>
    <t>Purchase of other investment</t>
  </si>
  <si>
    <t>NOTES TO THE QUARTERLY FINANCIAL STATEMENTS - CONT'D</t>
  </si>
  <si>
    <t>Dividends</t>
  </si>
  <si>
    <t>Dividend income</t>
  </si>
  <si>
    <t>MATERIAL LITIGATION - CONT'D</t>
  </si>
  <si>
    <t>30 APRIL 2007</t>
  </si>
  <si>
    <t>Operating profit</t>
  </si>
  <si>
    <t>Reversal of revaluation reserve</t>
  </si>
  <si>
    <t xml:space="preserve">  upon abolishment of Real</t>
  </si>
  <si>
    <t xml:space="preserve">  Property Gain Tax</t>
  </si>
  <si>
    <t>Biological assets</t>
  </si>
  <si>
    <t>Increase in deposits pledged</t>
  </si>
  <si>
    <t>Dividends paid</t>
  </si>
  <si>
    <t>Cash on hand and at banks</t>
  </si>
  <si>
    <t>Taxes refunded</t>
  </si>
  <si>
    <t>Additions of biological assets</t>
  </si>
  <si>
    <t>Write back of provision for diminution in value of investment in an associate</t>
  </si>
  <si>
    <t>Write back of provision for diminution in value of marketable securities</t>
  </si>
  <si>
    <t>Prepaid land lease payments</t>
  </si>
  <si>
    <t>Prepayment of land lease</t>
  </si>
  <si>
    <t>Balance at 1 May 2007</t>
  </si>
  <si>
    <t>2007/2008</t>
  </si>
  <si>
    <t>Gain on disposal of marketable securities</t>
  </si>
  <si>
    <t>Provision for diminution in value of marketable securities</t>
  </si>
  <si>
    <t>As at 30 April 2007</t>
  </si>
  <si>
    <t>Amortisation of prepaid land lease payments</t>
  </si>
  <si>
    <t>`</t>
  </si>
  <si>
    <t>Impact</t>
  </si>
  <si>
    <t>FRS 117: Leases</t>
  </si>
  <si>
    <t>FRS 124: Related Party Disclosures</t>
  </si>
  <si>
    <r>
      <t>Amendment to FRS 119</t>
    </r>
    <r>
      <rPr>
        <vertAlign val="subscript"/>
        <sz val="12"/>
        <rFont val="Arial"/>
        <family val="2"/>
      </rPr>
      <t>2004</t>
    </r>
    <r>
      <rPr>
        <sz val="12"/>
        <rFont val="Arial"/>
        <family val="2"/>
      </rPr>
      <t>:</t>
    </r>
  </si>
  <si>
    <t xml:space="preserve">Employee Benefits - Actuarial Gains and Losses, </t>
  </si>
  <si>
    <t xml:space="preserve">                                 Group Plans and Disclosures</t>
  </si>
  <si>
    <t>Refer note below.</t>
  </si>
  <si>
    <t>No significant financial impact on the Group's results.</t>
  </si>
  <si>
    <t>New/Revised FRSs and Amendment to FRS</t>
  </si>
  <si>
    <t>FOR THE SECOND QUARTER ENDED 31 OCTOBER 2007</t>
  </si>
  <si>
    <t>31 OCTOBER</t>
  </si>
  <si>
    <t>6 MONTHS ENDED</t>
  </si>
  <si>
    <t>AS AT 31 OCTOBER 2007</t>
  </si>
  <si>
    <t>31 OCTOBER 2007</t>
  </si>
  <si>
    <t>FOR THE SIX MONTHS ENDED 31 OCTOBER 2007</t>
  </si>
  <si>
    <t>Current 6 months ended</t>
  </si>
  <si>
    <t>Balance at  31 October 2007</t>
  </si>
  <si>
    <t>6 months ended 31 October 2006</t>
  </si>
  <si>
    <t xml:space="preserve">Balance at 31 October 2006 </t>
  </si>
  <si>
    <t>6 MONTHS</t>
  </si>
  <si>
    <t>31 OCT. 2007</t>
  </si>
  <si>
    <t>31 OCT. 2006</t>
  </si>
  <si>
    <t>Increase in payables</t>
  </si>
  <si>
    <t>Cash Flow From Financing Activity</t>
  </si>
  <si>
    <t>Net cash used in financing activity</t>
  </si>
  <si>
    <t>Unaudited Results for the Second Financial Quarter Ended 31 October 2007</t>
  </si>
  <si>
    <t>DIVIDENDS PAID</t>
  </si>
  <si>
    <t>In respect of the financial year ended 30 April 2007:</t>
  </si>
  <si>
    <t xml:space="preserve">Final and special dividend of 10% and 15% respectively, </t>
  </si>
  <si>
    <t xml:space="preserve">  both less 27% taxation paid on 1 October 2007</t>
  </si>
  <si>
    <t>31 October 2007</t>
  </si>
  <si>
    <t>Six Months</t>
  </si>
  <si>
    <t>SEASONALITY OR CYCLICALITY OF OPERATIONS - CONT'D</t>
  </si>
  <si>
    <t>PURCHASE AND SALE OF QUOTED SECURITIES - CONT'D</t>
  </si>
  <si>
    <t>As At 31 October 2007</t>
  </si>
  <si>
    <t>CLOSURE OF BOOKS</t>
  </si>
  <si>
    <t>26.</t>
  </si>
  <si>
    <t>A stockholder shall qualify for dividend entitlement only in respect of:</t>
  </si>
  <si>
    <t>(c)</t>
  </si>
  <si>
    <t>Melaka, 17 December 2007</t>
  </si>
  <si>
    <t xml:space="preserve">  reserve upon assets disposal</t>
  </si>
  <si>
    <t>(Loss)/Gain on disposal of:</t>
  </si>
  <si>
    <t>Additions of development expenditure</t>
  </si>
  <si>
    <t>CLOSURE OF BOOKS - CONT'D</t>
  </si>
  <si>
    <t>Increase in inventories</t>
  </si>
  <si>
    <t>Increase in receivables</t>
  </si>
  <si>
    <t>Interests in associates</t>
  </si>
  <si>
    <t>Subscription of convertable redeemable loan stock of an associate</t>
  </si>
  <si>
    <t>Diluted earnings per stock unit (sen)</t>
  </si>
  <si>
    <t>Non-Current Liability</t>
  </si>
  <si>
    <t>Retained earnings</t>
  </si>
  <si>
    <t>Earnings</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</si>
</sst>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 #,##0_-;_-* &quot;-&quot;??_-;_-@_-"/>
    <numFmt numFmtId="179" formatCode="_(* #,##0_);_(* \(#,##0\);_(* &quot;-&quot;??_);_(@_)"/>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_-;\-* #,##0.0_-;_-* &quot;-&quot;??_-;_-@_-"/>
    <numFmt numFmtId="187" formatCode="0.000000"/>
    <numFmt numFmtId="188" formatCode="0.00000"/>
    <numFmt numFmtId="189" formatCode="0.0000"/>
    <numFmt numFmtId="190" formatCode="0.000"/>
    <numFmt numFmtId="191" formatCode="0.0000000000"/>
    <numFmt numFmtId="192" formatCode="0.00000000000"/>
    <numFmt numFmtId="193" formatCode="0.000000000"/>
    <numFmt numFmtId="194" formatCode="0.00000000"/>
    <numFmt numFmtId="195" formatCode="0.0000000"/>
  </numFmts>
  <fonts count="31">
    <font>
      <sz val="10"/>
      <name val="Arial"/>
      <family val="0"/>
    </font>
    <font>
      <b/>
      <sz val="10"/>
      <name val="Arial"/>
      <family val="2"/>
    </font>
    <font>
      <b/>
      <sz val="14"/>
      <name val="Arial"/>
      <family val="2"/>
    </font>
    <font>
      <sz val="8"/>
      <name val="Arial"/>
      <family val="0"/>
    </font>
    <font>
      <sz val="12"/>
      <name val="Times New Roman"/>
      <family val="1"/>
    </font>
    <font>
      <sz val="12"/>
      <name val="Garamond"/>
      <family val="1"/>
    </font>
    <font>
      <sz val="12"/>
      <name val="Arial"/>
      <family val="2"/>
    </font>
    <font>
      <b/>
      <sz val="12"/>
      <name val="Arial"/>
      <family val="2"/>
    </font>
    <font>
      <sz val="14"/>
      <name val="Times New Roman"/>
      <family val="1"/>
    </font>
    <font>
      <sz val="9"/>
      <name val="Arial"/>
      <family val="2"/>
    </font>
    <font>
      <sz val="13"/>
      <name val="Arial"/>
      <family val="2"/>
    </font>
    <font>
      <b/>
      <sz val="9"/>
      <name val="Arial"/>
      <family val="2"/>
    </font>
    <font>
      <b/>
      <sz val="13"/>
      <name val="Arial"/>
      <family val="2"/>
    </font>
    <font>
      <sz val="11"/>
      <name val="Arial"/>
      <family val="2"/>
    </font>
    <font>
      <sz val="11"/>
      <name val="Times New Roman"/>
      <family val="1"/>
    </font>
    <font>
      <sz val="11"/>
      <name val="Garamond"/>
      <family val="1"/>
    </font>
    <font>
      <b/>
      <sz val="15"/>
      <name val="Arial"/>
      <family val="2"/>
    </font>
    <font>
      <sz val="10"/>
      <color indexed="10"/>
      <name val="Arial"/>
      <family val="2"/>
    </font>
    <font>
      <sz val="12"/>
      <color indexed="10"/>
      <name val="Arial"/>
      <family val="2"/>
    </font>
    <font>
      <i/>
      <sz val="12"/>
      <name val="Arial"/>
      <family val="2"/>
    </font>
    <font>
      <b/>
      <u val="single"/>
      <sz val="12"/>
      <name val="Arial"/>
      <family val="2"/>
    </font>
    <font>
      <u val="single"/>
      <sz val="12"/>
      <name val="Arial"/>
      <family val="2"/>
    </font>
    <font>
      <b/>
      <sz val="11.9"/>
      <name val="Arial"/>
      <family val="2"/>
    </font>
    <font>
      <u val="single"/>
      <sz val="10"/>
      <color indexed="12"/>
      <name val="Arial"/>
      <family val="0"/>
    </font>
    <font>
      <u val="single"/>
      <sz val="10"/>
      <color indexed="36"/>
      <name val="Arial"/>
      <family val="0"/>
    </font>
    <font>
      <b/>
      <u val="single"/>
      <sz val="13"/>
      <name val="Arial"/>
      <family val="2"/>
    </font>
    <font>
      <b/>
      <u val="singleAccounting"/>
      <sz val="12"/>
      <name val="Arial"/>
      <family val="2"/>
    </font>
    <font>
      <u val="single"/>
      <sz val="10"/>
      <name val="Arial"/>
      <family val="0"/>
    </font>
    <font>
      <b/>
      <u val="single"/>
      <sz val="10"/>
      <name val="Arial"/>
      <family val="2"/>
    </font>
    <font>
      <vertAlign val="subscript"/>
      <sz val="12"/>
      <name val="Arial"/>
      <family val="2"/>
    </font>
    <font>
      <b/>
      <sz val="12"/>
      <color indexed="10"/>
      <name val="Arial"/>
      <family val="2"/>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color indexed="63"/>
      </bottom>
    </border>
    <border>
      <left>
        <color indexed="63"/>
      </left>
      <right>
        <color indexed="63"/>
      </right>
      <top style="thin"/>
      <bottom style="thick"/>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5">
    <xf numFmtId="41" fontId="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4" fillId="0" borderId="0">
      <alignment/>
      <protection/>
    </xf>
    <xf numFmtId="0" fontId="4" fillId="0" borderId="0">
      <alignment/>
      <protection/>
    </xf>
    <xf numFmtId="0" fontId="4" fillId="0" borderId="0" applyBorder="0">
      <alignment/>
      <protection/>
    </xf>
    <xf numFmtId="9" fontId="0" fillId="0" borderId="0" applyFont="0" applyFill="0" applyBorder="0" applyAlignment="0" applyProtection="0"/>
  </cellStyleXfs>
  <cellXfs count="259">
    <xf numFmtId="0" fontId="0" fillId="0" borderId="0" xfId="0" applyAlignment="1">
      <alignment/>
    </xf>
    <xf numFmtId="0" fontId="2" fillId="0" borderId="0" xfId="0" applyFont="1" applyAlignment="1">
      <alignment/>
    </xf>
    <xf numFmtId="0" fontId="0" fillId="0" borderId="0" xfId="0" applyFont="1" applyAlignment="1">
      <alignment/>
    </xf>
    <xf numFmtId="0" fontId="4" fillId="0" borderId="0" xfId="22" applyNumberFormat="1" applyFont="1">
      <alignment/>
      <protection/>
    </xf>
    <xf numFmtId="0" fontId="4" fillId="0" borderId="0" xfId="22" applyFont="1">
      <alignment/>
      <protection/>
    </xf>
    <xf numFmtId="0" fontId="5" fillId="0" borderId="0" xfId="22" applyFont="1">
      <alignment/>
      <protection/>
    </xf>
    <xf numFmtId="0" fontId="6" fillId="0" borderId="0" xfId="0" applyFont="1" applyAlignment="1">
      <alignment/>
    </xf>
    <xf numFmtId="0" fontId="7" fillId="0" borderId="0" xfId="0" applyFont="1" applyAlignment="1">
      <alignment/>
    </xf>
    <xf numFmtId="0" fontId="7" fillId="0" borderId="0" xfId="0" applyFont="1" applyAlignment="1">
      <alignment horizontal="right"/>
    </xf>
    <xf numFmtId="0" fontId="6" fillId="0" borderId="0" xfId="0" applyFont="1" applyBorder="1" applyAlignment="1">
      <alignment/>
    </xf>
    <xf numFmtId="41" fontId="0" fillId="0" borderId="0" xfId="0" applyFont="1" applyAlignment="1">
      <alignment/>
    </xf>
    <xf numFmtId="41" fontId="9" fillId="0" borderId="0" xfId="0" applyFont="1" applyAlignment="1">
      <alignment/>
    </xf>
    <xf numFmtId="41" fontId="10" fillId="0" borderId="0" xfId="0" applyFont="1" applyBorder="1" applyAlignment="1">
      <alignment/>
    </xf>
    <xf numFmtId="41" fontId="0" fillId="0" borderId="0" xfId="0" applyFont="1" applyBorder="1" applyAlignment="1">
      <alignment/>
    </xf>
    <xf numFmtId="0" fontId="14" fillId="0" borderId="0" xfId="22" applyNumberFormat="1" applyFont="1">
      <alignment/>
      <protection/>
    </xf>
    <xf numFmtId="0" fontId="14" fillId="0" borderId="0" xfId="22" applyFont="1">
      <alignment/>
      <protection/>
    </xf>
    <xf numFmtId="0" fontId="15" fillId="0" borderId="0" xfId="22" applyFont="1">
      <alignment/>
      <protection/>
    </xf>
    <xf numFmtId="0" fontId="13" fillId="0" borderId="0" xfId="0" applyFont="1" applyAlignment="1">
      <alignment/>
    </xf>
    <xf numFmtId="0" fontId="16" fillId="0" borderId="0" xfId="0" applyFont="1" applyAlignment="1">
      <alignment/>
    </xf>
    <xf numFmtId="41" fontId="1" fillId="0" borderId="0" xfId="0" applyFont="1" applyBorder="1" applyAlignment="1">
      <alignment/>
    </xf>
    <xf numFmtId="0" fontId="12" fillId="0" borderId="0" xfId="0" applyFont="1" applyBorder="1" applyAlignment="1">
      <alignment/>
    </xf>
    <xf numFmtId="41" fontId="13" fillId="0" borderId="0" xfId="0" applyFont="1" applyBorder="1" applyAlignment="1">
      <alignment/>
    </xf>
    <xf numFmtId="41" fontId="13" fillId="0" borderId="0" xfId="0" applyFont="1" applyAlignment="1">
      <alignment/>
    </xf>
    <xf numFmtId="0" fontId="6" fillId="0" borderId="0" xfId="0" applyNumberFormat="1" applyFont="1" applyAlignment="1">
      <alignment/>
    </xf>
    <xf numFmtId="0" fontId="6" fillId="0" borderId="0" xfId="23" applyFont="1">
      <alignment/>
      <protection/>
    </xf>
    <xf numFmtId="41" fontId="6" fillId="0" borderId="0" xfId="0" applyFont="1" applyAlignment="1">
      <alignment/>
    </xf>
    <xf numFmtId="0" fontId="0" fillId="0" borderId="0" xfId="0" applyFont="1" applyBorder="1" applyAlignment="1">
      <alignment/>
    </xf>
    <xf numFmtId="41" fontId="6" fillId="0" borderId="0" xfId="0" applyFont="1" applyBorder="1" applyAlignment="1">
      <alignment/>
    </xf>
    <xf numFmtId="41" fontId="6" fillId="0" borderId="0" xfId="0" applyFont="1" applyFill="1" applyBorder="1" applyAlignment="1">
      <alignment/>
    </xf>
    <xf numFmtId="0" fontId="6" fillId="0" borderId="0" xfId="0" applyFont="1" applyAlignment="1">
      <alignment/>
    </xf>
    <xf numFmtId="0" fontId="7" fillId="0" borderId="0" xfId="0" applyFont="1" applyAlignment="1" quotePrefix="1">
      <alignment horizontal="center"/>
    </xf>
    <xf numFmtId="0" fontId="6" fillId="0" borderId="0" xfId="22" applyNumberFormat="1" applyFont="1">
      <alignment/>
      <protection/>
    </xf>
    <xf numFmtId="0" fontId="6" fillId="0" borderId="0" xfId="22" applyFont="1">
      <alignment/>
      <protection/>
    </xf>
    <xf numFmtId="0" fontId="7" fillId="0" borderId="0" xfId="0" applyFont="1" applyAlignment="1">
      <alignment horizontal="center"/>
    </xf>
    <xf numFmtId="0" fontId="6" fillId="0" borderId="1" xfId="0" applyFont="1" applyBorder="1" applyAlignment="1">
      <alignment/>
    </xf>
    <xf numFmtId="179" fontId="6" fillId="0" borderId="0" xfId="15" applyNumberFormat="1" applyFont="1" applyBorder="1" applyAlignment="1">
      <alignment/>
    </xf>
    <xf numFmtId="41" fontId="6" fillId="0" borderId="0" xfId="0" applyNumberFormat="1" applyFont="1" applyBorder="1" applyAlignment="1">
      <alignment/>
    </xf>
    <xf numFmtId="179" fontId="6" fillId="0" borderId="0" xfId="15" applyNumberFormat="1" applyFont="1" applyFill="1" applyBorder="1" applyAlignment="1">
      <alignment/>
    </xf>
    <xf numFmtId="41" fontId="6" fillId="0" borderId="0" xfId="0" applyNumberFormat="1" applyFont="1" applyFill="1" applyBorder="1" applyAlignment="1">
      <alignment/>
    </xf>
    <xf numFmtId="0" fontId="6" fillId="0" borderId="0" xfId="0" applyFont="1" applyAlignment="1">
      <alignment horizontal="center"/>
    </xf>
    <xf numFmtId="0" fontId="7" fillId="0" borderId="0" xfId="0" applyFont="1" applyFill="1" applyAlignment="1">
      <alignment/>
    </xf>
    <xf numFmtId="0" fontId="6" fillId="0" borderId="0" xfId="0" applyFont="1" applyFill="1" applyAlignment="1">
      <alignment/>
    </xf>
    <xf numFmtId="0" fontId="7" fillId="0" borderId="0" xfId="0" applyFont="1" applyBorder="1" applyAlignment="1">
      <alignment horizontal="center"/>
    </xf>
    <xf numFmtId="14" fontId="20" fillId="0" borderId="0" xfId="0" applyNumberFormat="1" applyFont="1" applyFill="1" applyAlignment="1" quotePrefix="1">
      <alignment horizontal="left"/>
    </xf>
    <xf numFmtId="0" fontId="7" fillId="0" borderId="0" xfId="0" applyFont="1" applyFill="1" applyBorder="1" applyAlignment="1">
      <alignment wrapText="1"/>
    </xf>
    <xf numFmtId="0" fontId="6" fillId="0" borderId="0" xfId="0" applyFont="1" applyFill="1" applyBorder="1" applyAlignment="1">
      <alignment/>
    </xf>
    <xf numFmtId="41" fontId="20" fillId="0" borderId="0" xfId="0" applyFont="1" applyBorder="1" applyAlignment="1">
      <alignment/>
    </xf>
    <xf numFmtId="41" fontId="7" fillId="0" borderId="0" xfId="0" applyFont="1" applyBorder="1" applyAlignment="1">
      <alignment/>
    </xf>
    <xf numFmtId="179" fontId="6" fillId="0" borderId="0" xfId="15" applyNumberFormat="1" applyFont="1" applyAlignment="1">
      <alignment/>
    </xf>
    <xf numFmtId="179" fontId="6" fillId="0" borderId="0" xfId="15" applyNumberFormat="1" applyFont="1" applyBorder="1" applyAlignment="1">
      <alignment horizontal="right"/>
    </xf>
    <xf numFmtId="178" fontId="6" fillId="0" borderId="0" xfId="15" applyNumberFormat="1" applyFont="1" applyFill="1" applyBorder="1" applyAlignment="1">
      <alignment horizontal="right"/>
    </xf>
    <xf numFmtId="179" fontId="6" fillId="0" borderId="0" xfId="0" applyNumberFormat="1" applyFont="1" applyAlignment="1">
      <alignment/>
    </xf>
    <xf numFmtId="179" fontId="6" fillId="0" borderId="0" xfId="15" applyNumberFormat="1" applyFont="1" applyFill="1" applyBorder="1" applyAlignment="1">
      <alignment horizontal="right"/>
    </xf>
    <xf numFmtId="179" fontId="6" fillId="0" borderId="2" xfId="15" applyNumberFormat="1" applyFont="1" applyBorder="1" applyAlignment="1">
      <alignment horizontal="right"/>
    </xf>
    <xf numFmtId="41" fontId="6" fillId="0" borderId="0" xfId="0" applyFont="1" applyBorder="1" applyAlignment="1" quotePrefix="1">
      <alignment/>
    </xf>
    <xf numFmtId="179" fontId="6" fillId="0" borderId="0" xfId="15" applyNumberFormat="1" applyFont="1" applyBorder="1" applyAlignment="1">
      <alignment horizontal="center"/>
    </xf>
    <xf numFmtId="41" fontId="7" fillId="0" borderId="0" xfId="0" applyFont="1" applyFill="1" applyBorder="1" applyAlignment="1">
      <alignment/>
    </xf>
    <xf numFmtId="180" fontId="6" fillId="0" borderId="0" xfId="0" applyNumberFormat="1" applyFont="1" applyFill="1" applyBorder="1" applyAlignment="1">
      <alignment/>
    </xf>
    <xf numFmtId="180" fontId="6" fillId="0" borderId="0" xfId="0" applyNumberFormat="1" applyFont="1" applyFill="1" applyBorder="1" applyAlignment="1">
      <alignment horizontal="right"/>
    </xf>
    <xf numFmtId="180" fontId="6" fillId="0" borderId="3" xfId="0" applyNumberFormat="1" applyFont="1" applyFill="1" applyBorder="1" applyAlignment="1">
      <alignment/>
    </xf>
    <xf numFmtId="179" fontId="6" fillId="0" borderId="4" xfId="15" applyNumberFormat="1" applyFont="1" applyFill="1" applyBorder="1" applyAlignment="1">
      <alignment/>
    </xf>
    <xf numFmtId="180" fontId="6" fillId="0" borderId="0" xfId="0" applyNumberFormat="1" applyFont="1" applyFill="1" applyBorder="1" applyAlignment="1">
      <alignment horizontal="center"/>
    </xf>
    <xf numFmtId="0" fontId="20" fillId="0" borderId="0" xfId="0" applyFont="1" applyAlignment="1">
      <alignment/>
    </xf>
    <xf numFmtId="179" fontId="6" fillId="0" borderId="0" xfId="0" applyNumberFormat="1" applyFont="1" applyAlignment="1">
      <alignment/>
    </xf>
    <xf numFmtId="179" fontId="6" fillId="0" borderId="3" xfId="0" applyNumberFormat="1" applyFont="1" applyBorder="1" applyAlignment="1">
      <alignment/>
    </xf>
    <xf numFmtId="179" fontId="6" fillId="0" borderId="4" xfId="0" applyNumberFormat="1" applyFont="1" applyBorder="1" applyAlignment="1">
      <alignment/>
    </xf>
    <xf numFmtId="179" fontId="6" fillId="0" borderId="1" xfId="0" applyNumberFormat="1" applyFont="1" applyBorder="1" applyAlignment="1">
      <alignment/>
    </xf>
    <xf numFmtId="179" fontId="6" fillId="0" borderId="2" xfId="0" applyNumberFormat="1" applyFont="1" applyBorder="1" applyAlignment="1">
      <alignment/>
    </xf>
    <xf numFmtId="15" fontId="7" fillId="0" borderId="0" xfId="0" applyNumberFormat="1" applyFont="1" applyBorder="1" applyAlignment="1">
      <alignment horizontal="center"/>
    </xf>
    <xf numFmtId="15" fontId="7" fillId="0" borderId="0" xfId="0" applyNumberFormat="1" applyFont="1" applyBorder="1" applyAlignment="1" quotePrefix="1">
      <alignment horizontal="center"/>
    </xf>
    <xf numFmtId="0" fontId="6" fillId="0" borderId="0" xfId="0" applyFont="1" applyBorder="1" applyAlignment="1">
      <alignment/>
    </xf>
    <xf numFmtId="179" fontId="6" fillId="0" borderId="0" xfId="0" applyNumberFormat="1" applyFont="1" applyBorder="1" applyAlignment="1">
      <alignment/>
    </xf>
    <xf numFmtId="0" fontId="4" fillId="0" borderId="0" xfId="22" applyFont="1" applyBorder="1">
      <alignment/>
      <protection/>
    </xf>
    <xf numFmtId="0" fontId="6" fillId="0" borderId="0" xfId="22" applyFont="1" applyBorder="1">
      <alignment/>
      <protection/>
    </xf>
    <xf numFmtId="179" fontId="6" fillId="0" borderId="0" xfId="15" applyNumberFormat="1" applyFont="1" applyFill="1" applyBorder="1" applyAlignment="1">
      <alignment horizontal="center"/>
    </xf>
    <xf numFmtId="179" fontId="6" fillId="0" borderId="0" xfId="0" applyNumberFormat="1" applyFont="1" applyBorder="1" applyAlignment="1">
      <alignment/>
    </xf>
    <xf numFmtId="179" fontId="0" fillId="0" borderId="0" xfId="15" applyNumberFormat="1" applyFont="1" applyBorder="1" applyAlignment="1">
      <alignment/>
    </xf>
    <xf numFmtId="0" fontId="14" fillId="0" borderId="0" xfId="22" applyFont="1" applyBorder="1">
      <alignment/>
      <protection/>
    </xf>
    <xf numFmtId="179" fontId="13" fillId="0" borderId="0" xfId="15" applyNumberFormat="1" applyFont="1" applyBorder="1" applyAlignment="1">
      <alignment/>
    </xf>
    <xf numFmtId="0" fontId="6" fillId="0" borderId="0" xfId="22" applyFont="1" applyBorder="1" applyAlignment="1">
      <alignment/>
      <protection/>
    </xf>
    <xf numFmtId="0" fontId="6" fillId="0" borderId="0" xfId="0" applyFont="1" applyAlignment="1">
      <alignment horizontal="center"/>
    </xf>
    <xf numFmtId="0" fontId="6" fillId="0" borderId="0" xfId="22" applyFont="1" applyAlignment="1">
      <alignment horizontal="center"/>
      <protection/>
    </xf>
    <xf numFmtId="0" fontId="4" fillId="0" borderId="0" xfId="22" applyFont="1" applyAlignment="1">
      <alignment horizontal="center"/>
      <protection/>
    </xf>
    <xf numFmtId="179" fontId="6" fillId="0" borderId="3" xfId="0" applyNumberFormat="1" applyFont="1" applyFill="1" applyBorder="1" applyAlignment="1">
      <alignment/>
    </xf>
    <xf numFmtId="179" fontId="6" fillId="0" borderId="0" xfId="0" applyNumberFormat="1" applyFont="1" applyFill="1" applyAlignment="1">
      <alignment/>
    </xf>
    <xf numFmtId="179" fontId="6" fillId="0" borderId="4" xfId="0" applyNumberFormat="1" applyFont="1" applyFill="1" applyBorder="1" applyAlignment="1">
      <alignment/>
    </xf>
    <xf numFmtId="14" fontId="20" fillId="0" borderId="0" xfId="0" applyNumberFormat="1" applyFont="1" applyFill="1" applyAlignment="1">
      <alignment horizontal="left"/>
    </xf>
    <xf numFmtId="0" fontId="6" fillId="0" borderId="0" xfId="0" applyFont="1" applyFill="1" applyAlignment="1">
      <alignment/>
    </xf>
    <xf numFmtId="179" fontId="6" fillId="0" borderId="2" xfId="0" applyNumberFormat="1" applyFont="1" applyFill="1" applyBorder="1" applyAlignment="1">
      <alignment/>
    </xf>
    <xf numFmtId="0" fontId="4" fillId="0" borderId="0" xfId="22" applyFont="1" applyFill="1">
      <alignment/>
      <protection/>
    </xf>
    <xf numFmtId="179" fontId="6" fillId="0" borderId="0" xfId="0" applyNumberFormat="1" applyFont="1" applyAlignment="1">
      <alignment horizontal="center"/>
    </xf>
    <xf numFmtId="41" fontId="6" fillId="0" borderId="0" xfId="0" applyFont="1" applyAlignment="1">
      <alignment horizontal="center"/>
    </xf>
    <xf numFmtId="178" fontId="6" fillId="0" borderId="0" xfId="15" applyNumberFormat="1" applyFont="1" applyBorder="1" applyAlignment="1">
      <alignment/>
    </xf>
    <xf numFmtId="0" fontId="6" fillId="0" borderId="0" xfId="0" applyFont="1" applyAlignment="1">
      <alignment/>
    </xf>
    <xf numFmtId="0" fontId="7" fillId="0" borderId="0" xfId="0" applyFont="1" applyAlignment="1">
      <alignment/>
    </xf>
    <xf numFmtId="179" fontId="6" fillId="0" borderId="1" xfId="15" applyNumberFormat="1" applyFont="1" applyBorder="1" applyAlignment="1">
      <alignment/>
    </xf>
    <xf numFmtId="41" fontId="6" fillId="0" borderId="0" xfId="0" applyNumberFormat="1" applyFont="1" applyAlignment="1">
      <alignment/>
    </xf>
    <xf numFmtId="179" fontId="6" fillId="0" borderId="0" xfId="0" applyNumberFormat="1" applyFont="1" applyFill="1" applyBorder="1" applyAlignment="1">
      <alignment/>
    </xf>
    <xf numFmtId="0" fontId="25" fillId="0" borderId="0" xfId="0" applyFont="1" applyBorder="1" applyAlignment="1">
      <alignment/>
    </xf>
    <xf numFmtId="0" fontId="6" fillId="0" borderId="3" xfId="0" applyFont="1" applyBorder="1" applyAlignment="1">
      <alignment/>
    </xf>
    <xf numFmtId="0" fontId="7" fillId="0" borderId="4" xfId="0" applyFont="1" applyBorder="1" applyAlignment="1">
      <alignment/>
    </xf>
    <xf numFmtId="0" fontId="6" fillId="0" borderId="4" xfId="0" applyFont="1" applyBorder="1" applyAlignment="1">
      <alignment/>
    </xf>
    <xf numFmtId="0" fontId="6" fillId="0" borderId="1" xfId="0" applyFont="1" applyBorder="1" applyAlignment="1">
      <alignment/>
    </xf>
    <xf numFmtId="0" fontId="6" fillId="0" borderId="1" xfId="0" applyFont="1" applyFill="1" applyBorder="1" applyAlignment="1">
      <alignment/>
    </xf>
    <xf numFmtId="0" fontId="7" fillId="0" borderId="3" xfId="0" applyFont="1" applyBorder="1" applyAlignment="1">
      <alignment horizontal="center"/>
    </xf>
    <xf numFmtId="0" fontId="6" fillId="0" borderId="2" xfId="0" applyFont="1" applyBorder="1" applyAlignment="1">
      <alignment/>
    </xf>
    <xf numFmtId="0" fontId="7" fillId="0" borderId="2" xfId="0" applyFont="1" applyBorder="1" applyAlignment="1">
      <alignment/>
    </xf>
    <xf numFmtId="179" fontId="6" fillId="0" borderId="0" xfId="0" applyNumberFormat="1" applyFont="1" applyFill="1" applyBorder="1" applyAlignment="1">
      <alignment/>
    </xf>
    <xf numFmtId="0" fontId="6" fillId="0" borderId="5" xfId="22" applyNumberFormat="1" applyFont="1" applyBorder="1">
      <alignment/>
      <protection/>
    </xf>
    <xf numFmtId="0" fontId="4" fillId="0" borderId="5" xfId="22" applyFont="1" applyBorder="1">
      <alignment/>
      <protection/>
    </xf>
    <xf numFmtId="43" fontId="6" fillId="0" borderId="5" xfId="0" applyNumberFormat="1" applyFont="1" applyBorder="1" applyAlignment="1">
      <alignment/>
    </xf>
    <xf numFmtId="15" fontId="7" fillId="0" borderId="3" xfId="0" applyNumberFormat="1" applyFont="1" applyBorder="1" applyAlignment="1" quotePrefix="1">
      <alignment horizontal="center"/>
    </xf>
    <xf numFmtId="41" fontId="6" fillId="0" borderId="3" xfId="0" applyFont="1" applyBorder="1" applyAlignment="1">
      <alignment/>
    </xf>
    <xf numFmtId="41" fontId="7" fillId="0" borderId="2" xfId="0" applyFont="1" applyBorder="1" applyAlignment="1">
      <alignment/>
    </xf>
    <xf numFmtId="41" fontId="6" fillId="0" borderId="2" xfId="0" applyFont="1" applyBorder="1" applyAlignment="1">
      <alignment/>
    </xf>
    <xf numFmtId="41" fontId="7" fillId="0" borderId="4" xfId="0" applyFont="1" applyBorder="1" applyAlignment="1">
      <alignment/>
    </xf>
    <xf numFmtId="41" fontId="6" fillId="0" borderId="4" xfId="0" applyFont="1" applyBorder="1" applyAlignment="1">
      <alignment/>
    </xf>
    <xf numFmtId="179" fontId="6" fillId="0" borderId="4" xfId="15" applyNumberFormat="1" applyFont="1" applyBorder="1" applyAlignment="1">
      <alignment horizontal="right"/>
    </xf>
    <xf numFmtId="41" fontId="6" fillId="0" borderId="3" xfId="0" applyFont="1" applyFill="1" applyBorder="1" applyAlignment="1">
      <alignment/>
    </xf>
    <xf numFmtId="41" fontId="6" fillId="0" borderId="4" xfId="0" applyFont="1" applyFill="1" applyBorder="1" applyAlignment="1">
      <alignment/>
    </xf>
    <xf numFmtId="0" fontId="7" fillId="0" borderId="3" xfId="0" applyFont="1" applyBorder="1" applyAlignment="1" quotePrefix="1">
      <alignment horizontal="center"/>
    </xf>
    <xf numFmtId="179" fontId="7" fillId="0" borderId="3" xfId="0" applyNumberFormat="1" applyFont="1" applyBorder="1" applyAlignment="1">
      <alignment horizontal="center"/>
    </xf>
    <xf numFmtId="0" fontId="21" fillId="0" borderId="0" xfId="0" applyFont="1" applyAlignment="1">
      <alignment/>
    </xf>
    <xf numFmtId="0" fontId="6" fillId="0" borderId="6" xfId="0" applyFont="1" applyBorder="1" applyAlignment="1">
      <alignment/>
    </xf>
    <xf numFmtId="179" fontId="6" fillId="0" borderId="6" xfId="0" applyNumberFormat="1" applyFont="1" applyBorder="1" applyAlignment="1">
      <alignment/>
    </xf>
    <xf numFmtId="0" fontId="7" fillId="0" borderId="0" xfId="0" applyFont="1" applyFill="1" applyAlignment="1">
      <alignment horizontal="right"/>
    </xf>
    <xf numFmtId="15" fontId="7" fillId="0" borderId="0" xfId="0" applyNumberFormat="1" applyFont="1" applyFill="1" applyAlignment="1">
      <alignment horizontal="right"/>
    </xf>
    <xf numFmtId="15" fontId="7" fillId="0" borderId="3" xfId="0" applyNumberFormat="1" applyFont="1" applyFill="1" applyBorder="1" applyAlignment="1" quotePrefix="1">
      <alignment horizontal="right"/>
    </xf>
    <xf numFmtId="0" fontId="6" fillId="0" borderId="0" xfId="22" applyNumberFormat="1" applyFont="1" applyFill="1">
      <alignment/>
      <protection/>
    </xf>
    <xf numFmtId="0" fontId="6" fillId="0" borderId="0" xfId="22" applyFont="1" applyFill="1">
      <alignment/>
      <protection/>
    </xf>
    <xf numFmtId="178" fontId="0" fillId="0" borderId="0" xfId="15" applyNumberFormat="1" applyFont="1" applyFill="1" applyAlignment="1">
      <alignment/>
    </xf>
    <xf numFmtId="178" fontId="9" fillId="0" borderId="0" xfId="15" applyNumberFormat="1" applyFont="1" applyFill="1" applyAlignment="1">
      <alignment/>
    </xf>
    <xf numFmtId="178" fontId="11" fillId="0" borderId="0" xfId="15" applyNumberFormat="1" applyFont="1" applyFill="1" applyAlignment="1">
      <alignment horizontal="right"/>
    </xf>
    <xf numFmtId="178" fontId="26" fillId="0" borderId="0" xfId="15" applyNumberFormat="1" applyFont="1" applyFill="1" applyAlignment="1" quotePrefix="1">
      <alignment horizontal="center"/>
    </xf>
    <xf numFmtId="0" fontId="7" fillId="0" borderId="0" xfId="0" applyFont="1" applyFill="1" applyAlignment="1">
      <alignment horizontal="center"/>
    </xf>
    <xf numFmtId="178" fontId="6" fillId="0" borderId="0" xfId="15" applyNumberFormat="1" applyFont="1" applyFill="1" applyAlignment="1">
      <alignment/>
    </xf>
    <xf numFmtId="178" fontId="6" fillId="0" borderId="0" xfId="15" applyNumberFormat="1" applyFont="1" applyFill="1" applyBorder="1" applyAlignment="1">
      <alignment horizontal="center"/>
    </xf>
    <xf numFmtId="0" fontId="6" fillId="0" borderId="0" xfId="22" applyFont="1" applyFill="1" applyBorder="1" applyAlignment="1">
      <alignment/>
      <protection/>
    </xf>
    <xf numFmtId="0" fontId="14" fillId="0" borderId="0" xfId="22" applyFont="1" applyFill="1">
      <alignment/>
      <protection/>
    </xf>
    <xf numFmtId="178" fontId="13" fillId="0" borderId="0" xfId="15" applyNumberFormat="1" applyFont="1" applyFill="1" applyAlignment="1">
      <alignment/>
    </xf>
    <xf numFmtId="0" fontId="27" fillId="0" borderId="0" xfId="0" applyFont="1" applyAlignment="1">
      <alignment/>
    </xf>
    <xf numFmtId="0" fontId="28" fillId="0" borderId="0" xfId="0" applyFont="1" applyFill="1" applyAlignment="1">
      <alignment/>
    </xf>
    <xf numFmtId="0" fontId="28" fillId="0" borderId="0" xfId="0" applyFont="1" applyFill="1" applyAlignment="1">
      <alignment horizontal="right"/>
    </xf>
    <xf numFmtId="0" fontId="27" fillId="0" borderId="0" xfId="0" applyFont="1" applyAlignment="1">
      <alignment/>
    </xf>
    <xf numFmtId="0" fontId="21"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Font="1" applyFill="1" applyAlignment="1">
      <alignment/>
    </xf>
    <xf numFmtId="179" fontId="11" fillId="0" borderId="0" xfId="15" applyNumberFormat="1" applyFont="1" applyFill="1" applyBorder="1" applyAlignment="1">
      <alignment horizontal="right"/>
    </xf>
    <xf numFmtId="0" fontId="7" fillId="0" borderId="3" xfId="0" applyFont="1" applyFill="1" applyBorder="1" applyAlignment="1">
      <alignment horizontal="center"/>
    </xf>
    <xf numFmtId="179" fontId="6" fillId="0" borderId="6" xfId="0" applyNumberFormat="1" applyFont="1" applyFill="1" applyBorder="1" applyAlignment="1">
      <alignment/>
    </xf>
    <xf numFmtId="43" fontId="6" fillId="0" borderId="1" xfId="0" applyNumberFormat="1" applyFont="1" applyFill="1" applyBorder="1" applyAlignment="1">
      <alignment/>
    </xf>
    <xf numFmtId="43" fontId="6" fillId="0" borderId="0" xfId="0" applyNumberFormat="1" applyFont="1" applyFill="1" applyBorder="1" applyAlignment="1">
      <alignment/>
    </xf>
    <xf numFmtId="179" fontId="6" fillId="0" borderId="0" xfId="0" applyNumberFormat="1" applyFont="1" applyFill="1" applyAlignment="1">
      <alignment horizontal="center"/>
    </xf>
    <xf numFmtId="179" fontId="6" fillId="0" borderId="0" xfId="15" applyNumberFormat="1" applyFont="1" applyFill="1" applyAlignment="1">
      <alignment/>
    </xf>
    <xf numFmtId="0" fontId="0" fillId="0" borderId="0" xfId="0" applyFont="1" applyFill="1" applyBorder="1" applyAlignment="1">
      <alignment/>
    </xf>
    <xf numFmtId="179" fontId="0" fillId="0" borderId="0" xfId="15" applyNumberFormat="1" applyFont="1" applyFill="1" applyAlignment="1">
      <alignment/>
    </xf>
    <xf numFmtId="179" fontId="0" fillId="0" borderId="0" xfId="15" applyNumberFormat="1" applyFont="1" applyFill="1" applyBorder="1" applyAlignment="1">
      <alignment/>
    </xf>
    <xf numFmtId="179" fontId="9" fillId="0" borderId="0" xfId="15" applyNumberFormat="1" applyFont="1" applyFill="1" applyAlignment="1">
      <alignment/>
    </xf>
    <xf numFmtId="179" fontId="9" fillId="0" borderId="0" xfId="15" applyNumberFormat="1" applyFont="1" applyFill="1" applyBorder="1" applyAlignment="1">
      <alignment/>
    </xf>
    <xf numFmtId="179" fontId="11" fillId="0" borderId="0" xfId="15" applyNumberFormat="1" applyFont="1" applyFill="1" applyAlignment="1">
      <alignment horizontal="right"/>
    </xf>
    <xf numFmtId="0" fontId="7" fillId="0" borderId="0" xfId="0" applyFont="1" applyFill="1" applyBorder="1" applyAlignment="1">
      <alignment horizontal="center"/>
    </xf>
    <xf numFmtId="15" fontId="7" fillId="0" borderId="3" xfId="0" applyNumberFormat="1" applyFont="1" applyFill="1" applyBorder="1" applyAlignment="1" quotePrefix="1">
      <alignment horizontal="center"/>
    </xf>
    <xf numFmtId="15" fontId="7" fillId="0" borderId="0" xfId="0" applyNumberFormat="1" applyFont="1" applyFill="1" applyBorder="1" applyAlignment="1" quotePrefix="1">
      <alignment horizontal="center"/>
    </xf>
    <xf numFmtId="179" fontId="6" fillId="0" borderId="3" xfId="15" applyNumberFormat="1" applyFont="1" applyFill="1" applyBorder="1" applyAlignment="1">
      <alignment horizontal="right"/>
    </xf>
    <xf numFmtId="179" fontId="6" fillId="0" borderId="2" xfId="15" applyNumberFormat="1" applyFont="1" applyFill="1" applyBorder="1" applyAlignment="1">
      <alignment horizontal="right"/>
    </xf>
    <xf numFmtId="179" fontId="6" fillId="0" borderId="4" xfId="15" applyNumberFormat="1" applyFont="1" applyFill="1" applyBorder="1" applyAlignment="1">
      <alignment horizontal="right"/>
    </xf>
    <xf numFmtId="178" fontId="6" fillId="0" borderId="2" xfId="15" applyNumberFormat="1" applyFont="1" applyFill="1" applyBorder="1" applyAlignment="1">
      <alignment horizontal="right"/>
    </xf>
    <xf numFmtId="180" fontId="6" fillId="0" borderId="3" xfId="0" applyNumberFormat="1" applyFont="1" applyFill="1" applyBorder="1" applyAlignment="1">
      <alignment horizontal="right"/>
    </xf>
    <xf numFmtId="178" fontId="6" fillId="0" borderId="4" xfId="15" applyNumberFormat="1" applyFont="1" applyFill="1" applyBorder="1" applyAlignment="1">
      <alignment horizontal="right"/>
    </xf>
    <xf numFmtId="179" fontId="6" fillId="0" borderId="0" xfId="0" applyNumberFormat="1" applyFont="1" applyFill="1" applyAlignment="1">
      <alignment/>
    </xf>
    <xf numFmtId="178" fontId="6" fillId="0" borderId="0" xfId="15" applyNumberFormat="1" applyFont="1" applyFill="1" applyBorder="1" applyAlignment="1">
      <alignment/>
    </xf>
    <xf numFmtId="178" fontId="6" fillId="0" borderId="0" xfId="0" applyNumberFormat="1" applyFont="1" applyFill="1" applyBorder="1" applyAlignment="1">
      <alignment/>
    </xf>
    <xf numFmtId="0" fontId="16" fillId="0" borderId="0" xfId="0" applyFont="1" applyFill="1" applyAlignment="1">
      <alignment/>
    </xf>
    <xf numFmtId="0" fontId="13" fillId="0" borderId="0" xfId="0" applyFont="1" applyFill="1" applyAlignment="1">
      <alignment/>
    </xf>
    <xf numFmtId="0" fontId="25" fillId="0" borderId="0" xfId="0" applyFont="1" applyFill="1" applyAlignment="1">
      <alignment/>
    </xf>
    <xf numFmtId="0" fontId="10" fillId="0" borderId="0" xfId="0" applyFont="1" applyFill="1" applyAlignment="1">
      <alignment/>
    </xf>
    <xf numFmtId="0" fontId="12" fillId="0" borderId="0" xfId="0" applyFont="1" applyFill="1" applyAlignment="1">
      <alignment horizontal="right"/>
    </xf>
    <xf numFmtId="0" fontId="2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Alignment="1">
      <alignment horizontal="center"/>
    </xf>
    <xf numFmtId="179" fontId="7" fillId="0" borderId="0" xfId="0" applyNumberFormat="1"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horizontal="center"/>
    </xf>
    <xf numFmtId="0" fontId="6" fillId="0" borderId="0" xfId="22" applyFont="1" applyFill="1" applyBorder="1">
      <alignment/>
      <protection/>
    </xf>
    <xf numFmtId="0" fontId="6" fillId="0" borderId="0" xfId="22" applyFont="1" applyFill="1" applyAlignment="1">
      <alignment horizontal="center"/>
      <protection/>
    </xf>
    <xf numFmtId="0" fontId="4" fillId="0" borderId="0" xfId="22" applyNumberFormat="1" applyFont="1" applyFill="1">
      <alignment/>
      <protection/>
    </xf>
    <xf numFmtId="0" fontId="5" fillId="0" borderId="0" xfId="22" applyFont="1" applyFill="1">
      <alignment/>
      <protection/>
    </xf>
    <xf numFmtId="0" fontId="7" fillId="0" borderId="6" xfId="0" applyFont="1" applyBorder="1" applyAlignment="1">
      <alignment/>
    </xf>
    <xf numFmtId="0" fontId="7" fillId="0" borderId="7" xfId="0" applyFont="1" applyFill="1" applyBorder="1" applyAlignment="1">
      <alignment/>
    </xf>
    <xf numFmtId="179" fontId="6" fillId="0" borderId="7" xfId="15" applyNumberFormat="1" applyFont="1" applyFill="1" applyBorder="1" applyAlignment="1">
      <alignment horizontal="center"/>
    </xf>
    <xf numFmtId="0" fontId="7" fillId="0" borderId="7" xfId="0" applyFont="1" applyFill="1" applyBorder="1" applyAlignment="1">
      <alignment horizontal="left" wrapText="1"/>
    </xf>
    <xf numFmtId="179" fontId="6" fillId="0" borderId="3" xfId="15" applyNumberFormat="1" applyFont="1" applyBorder="1" applyAlignment="1">
      <alignment horizontal="right"/>
    </xf>
    <xf numFmtId="0" fontId="6" fillId="0" borderId="0" xfId="21" applyFont="1" applyFill="1" applyAlignment="1">
      <alignment horizontal="left"/>
      <protection/>
    </xf>
    <xf numFmtId="178" fontId="6" fillId="2" borderId="1" xfId="15" applyNumberFormat="1" applyFont="1" applyFill="1" applyBorder="1" applyAlignment="1">
      <alignment/>
    </xf>
    <xf numFmtId="178" fontId="6" fillId="2" borderId="1" xfId="0" applyNumberFormat="1"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179" fontId="6" fillId="0" borderId="0" xfId="0" applyNumberFormat="1" applyFont="1" applyFill="1" applyBorder="1" applyAlignment="1">
      <alignment/>
    </xf>
    <xf numFmtId="179" fontId="6" fillId="0" borderId="3" xfId="0" applyNumberFormat="1" applyFont="1" applyFill="1" applyBorder="1" applyAlignment="1">
      <alignment/>
    </xf>
    <xf numFmtId="179" fontId="6" fillId="0" borderId="6" xfId="0" applyNumberFormat="1" applyFont="1" applyFill="1" applyBorder="1" applyAlignment="1">
      <alignment/>
    </xf>
    <xf numFmtId="179" fontId="6" fillId="0" borderId="3" xfId="0" applyNumberFormat="1" applyFont="1" applyFill="1" applyBorder="1" applyAlignment="1">
      <alignment horizontal="center"/>
    </xf>
    <xf numFmtId="179" fontId="6" fillId="0" borderId="0" xfId="0" applyNumberFormat="1" applyFont="1" applyFill="1" applyAlignment="1">
      <alignment/>
    </xf>
    <xf numFmtId="179" fontId="6" fillId="0" borderId="0" xfId="0" applyNumberFormat="1" applyFont="1" applyFill="1" applyBorder="1" applyAlignment="1">
      <alignment horizontal="center"/>
    </xf>
    <xf numFmtId="179" fontId="6" fillId="0" borderId="4" xfId="0" applyNumberFormat="1" applyFont="1" applyFill="1" applyBorder="1" applyAlignment="1">
      <alignment/>
    </xf>
    <xf numFmtId="0" fontId="6" fillId="0" borderId="1" xfId="0" applyNumberFormat="1" applyFont="1" applyFill="1" applyBorder="1" applyAlignment="1">
      <alignment/>
    </xf>
    <xf numFmtId="179" fontId="6" fillId="0" borderId="1" xfId="0" applyNumberFormat="1" applyFont="1" applyFill="1" applyBorder="1" applyAlignment="1">
      <alignment/>
    </xf>
    <xf numFmtId="179" fontId="6" fillId="0" borderId="1" xfId="0" applyNumberFormat="1" applyFont="1" applyFill="1" applyBorder="1" applyAlignment="1">
      <alignment/>
    </xf>
    <xf numFmtId="0" fontId="4" fillId="0" borderId="0" xfId="22" applyFont="1" applyFill="1" applyBorder="1">
      <alignment/>
      <protection/>
    </xf>
    <xf numFmtId="0" fontId="4" fillId="0" borderId="0" xfId="22" applyFont="1" applyFill="1" applyBorder="1" applyAlignment="1">
      <alignment/>
      <protection/>
    </xf>
    <xf numFmtId="179" fontId="6" fillId="0" borderId="1" xfId="0" applyNumberFormat="1" applyFont="1" applyFill="1" applyBorder="1" applyAlignment="1">
      <alignment/>
    </xf>
    <xf numFmtId="0" fontId="4" fillId="0" borderId="8" xfId="22" applyFont="1" applyBorder="1">
      <alignment/>
      <protection/>
    </xf>
    <xf numFmtId="0" fontId="4" fillId="0" borderId="9" xfId="22" applyFont="1" applyBorder="1">
      <alignment/>
      <protection/>
    </xf>
    <xf numFmtId="0" fontId="6" fillId="0" borderId="10" xfId="22" applyFont="1" applyBorder="1">
      <alignment/>
      <protection/>
    </xf>
    <xf numFmtId="0" fontId="4" fillId="0" borderId="2" xfId="22" applyFont="1" applyBorder="1">
      <alignment/>
      <protection/>
    </xf>
    <xf numFmtId="0" fontId="4" fillId="0" borderId="11" xfId="22" applyFont="1" applyBorder="1">
      <alignment/>
      <protection/>
    </xf>
    <xf numFmtId="0" fontId="7" fillId="0" borderId="0" xfId="0" applyNumberFormat="1" applyFont="1" applyAlignment="1">
      <alignment horizontal="center"/>
    </xf>
    <xf numFmtId="0" fontId="7" fillId="0" borderId="0" xfId="0" applyNumberFormat="1" applyFont="1" applyFill="1" applyAlignment="1">
      <alignment horizontal="center"/>
    </xf>
    <xf numFmtId="0" fontId="7" fillId="0" borderId="0" xfId="22" applyFont="1" applyAlignment="1">
      <alignment horizontal="center"/>
      <protection/>
    </xf>
    <xf numFmtId="0" fontId="7" fillId="0" borderId="0" xfId="22" applyFont="1">
      <alignment/>
      <protection/>
    </xf>
    <xf numFmtId="179" fontId="6" fillId="0" borderId="2" xfId="0" applyNumberFormat="1" applyFont="1" applyFill="1" applyBorder="1" applyAlignment="1">
      <alignment horizontal="center"/>
    </xf>
    <xf numFmtId="179" fontId="6" fillId="0" borderId="4" xfId="0" applyNumberFormat="1" applyFont="1" applyFill="1" applyBorder="1" applyAlignment="1">
      <alignment horizontal="center"/>
    </xf>
    <xf numFmtId="43" fontId="6" fillId="0" borderId="5" xfId="0" applyNumberFormat="1" applyFont="1" applyFill="1" applyBorder="1" applyAlignment="1">
      <alignment horizontal="center"/>
    </xf>
    <xf numFmtId="178" fontId="6" fillId="0" borderId="1" xfId="15" applyNumberFormat="1" applyFont="1" applyFill="1" applyBorder="1" applyAlignment="1">
      <alignment/>
    </xf>
    <xf numFmtId="179" fontId="6" fillId="0" borderId="3" xfId="0" applyNumberFormat="1" applyFont="1" applyFill="1" applyBorder="1" applyAlignment="1">
      <alignment/>
    </xf>
    <xf numFmtId="179" fontId="6" fillId="0" borderId="4" xfId="0" applyNumberFormat="1" applyFont="1" applyFill="1" applyBorder="1" applyAlignment="1">
      <alignment/>
    </xf>
    <xf numFmtId="179" fontId="13" fillId="0" borderId="0" xfId="15" applyNumberFormat="1" applyFont="1" applyFill="1" applyAlignment="1">
      <alignment/>
    </xf>
    <xf numFmtId="178" fontId="6" fillId="0" borderId="0" xfId="0" applyNumberFormat="1" applyFont="1" applyFill="1" applyAlignment="1">
      <alignment/>
    </xf>
    <xf numFmtId="178" fontId="6" fillId="0" borderId="4" xfId="15" applyNumberFormat="1" applyFont="1" applyFill="1" applyBorder="1" applyAlignment="1">
      <alignment/>
    </xf>
    <xf numFmtId="178" fontId="6" fillId="0" borderId="4" xfId="0" applyNumberFormat="1" applyFont="1" applyFill="1" applyBorder="1" applyAlignment="1">
      <alignment/>
    </xf>
    <xf numFmtId="171" fontId="6" fillId="0" borderId="1" xfId="15" applyFont="1" applyFill="1" applyBorder="1" applyAlignment="1">
      <alignment/>
    </xf>
    <xf numFmtId="0" fontId="7" fillId="0" borderId="0" xfId="0" applyFont="1" applyFill="1" applyAlignment="1">
      <alignment horizontal="center"/>
    </xf>
    <xf numFmtId="16" fontId="7" fillId="0" borderId="0" xfId="0" applyNumberFormat="1" applyFont="1" applyFill="1" applyAlignment="1" quotePrefix="1">
      <alignment horizontal="center"/>
    </xf>
    <xf numFmtId="16" fontId="7" fillId="0" borderId="0" xfId="0" applyNumberFormat="1" applyFont="1" applyAlignment="1" quotePrefix="1">
      <alignment horizontal="center"/>
    </xf>
    <xf numFmtId="0" fontId="7" fillId="0" borderId="0" xfId="0" applyFont="1" applyAlignment="1">
      <alignment horizontal="center"/>
    </xf>
    <xf numFmtId="0" fontId="7" fillId="0" borderId="0" xfId="0" applyFont="1" applyFill="1" applyBorder="1" applyAlignment="1">
      <alignment horizontal="center"/>
    </xf>
    <xf numFmtId="0" fontId="8" fillId="0" borderId="0" xfId="0" applyFont="1" applyFill="1" applyAlignment="1" quotePrefix="1">
      <alignment horizontal="center"/>
    </xf>
    <xf numFmtId="0" fontId="8" fillId="0" borderId="0" xfId="0" applyFont="1" applyFill="1" applyAlignment="1">
      <alignment horizontal="center"/>
    </xf>
    <xf numFmtId="0" fontId="6" fillId="0" borderId="0" xfId="0" applyFont="1" applyAlignment="1">
      <alignment horizontal="center"/>
    </xf>
    <xf numFmtId="0" fontId="7" fillId="0" borderId="10" xfId="0" applyFont="1" applyBorder="1" applyAlignment="1">
      <alignment horizontal="left"/>
    </xf>
    <xf numFmtId="0" fontId="7" fillId="0" borderId="2" xfId="0" applyFont="1" applyBorder="1" applyAlignment="1">
      <alignment horizontal="left"/>
    </xf>
    <xf numFmtId="0" fontId="6" fillId="0" borderId="10" xfId="0" applyFont="1" applyBorder="1" applyAlignment="1">
      <alignment/>
    </xf>
    <xf numFmtId="0" fontId="6" fillId="0" borderId="2" xfId="0" applyFont="1" applyBorder="1" applyAlignment="1">
      <alignment/>
    </xf>
    <xf numFmtId="0" fontId="6" fillId="0" borderId="11" xfId="0" applyFont="1" applyBorder="1" applyAlignment="1">
      <alignment/>
    </xf>
    <xf numFmtId="0" fontId="6" fillId="0" borderId="8" xfId="0" applyFont="1" applyBorder="1" applyAlignment="1">
      <alignment horizontal="left"/>
    </xf>
    <xf numFmtId="0" fontId="6" fillId="0" borderId="0" xfId="0" applyFont="1" applyBorder="1" applyAlignment="1">
      <alignment horizontal="left"/>
    </xf>
    <xf numFmtId="0" fontId="7" fillId="0" borderId="10" xfId="22" applyFont="1" applyBorder="1" applyAlignment="1">
      <alignment horizontal="left"/>
      <protection/>
    </xf>
    <xf numFmtId="0" fontId="7" fillId="0" borderId="2" xfId="22" applyFont="1" applyBorder="1" applyAlignment="1">
      <alignment horizontal="left"/>
      <protection/>
    </xf>
    <xf numFmtId="0" fontId="7" fillId="0" borderId="11" xfId="22" applyFont="1" applyBorder="1" applyAlignment="1">
      <alignment horizontal="left"/>
      <protection/>
    </xf>
    <xf numFmtId="0" fontId="6" fillId="0" borderId="9" xfId="0" applyFont="1" applyBorder="1" applyAlignment="1">
      <alignment horizontal="center"/>
    </xf>
    <xf numFmtId="0" fontId="6" fillId="0" borderId="3" xfId="0" applyFont="1" applyBorder="1" applyAlignment="1">
      <alignment horizontal="center"/>
    </xf>
    <xf numFmtId="0" fontId="6" fillId="0" borderId="0" xfId="22" applyFont="1" applyBorder="1" applyAlignment="1">
      <alignment horizontal="justify" vertical="center"/>
      <protection/>
    </xf>
    <xf numFmtId="0" fontId="6" fillId="0" borderId="12" xfId="22" applyFont="1" applyBorder="1" applyAlignment="1">
      <alignment horizontal="justify" vertical="center"/>
      <protection/>
    </xf>
    <xf numFmtId="0" fontId="6" fillId="0" borderId="3" xfId="22" applyFont="1" applyBorder="1" applyAlignment="1">
      <alignment horizontal="justify" vertical="center"/>
      <protection/>
    </xf>
    <xf numFmtId="0" fontId="6" fillId="0" borderId="13" xfId="22" applyFont="1" applyBorder="1" applyAlignment="1">
      <alignment horizontal="justify" vertical="center"/>
      <protection/>
    </xf>
    <xf numFmtId="179" fontId="7" fillId="0" borderId="0" xfId="0" applyNumberFormat="1" applyFont="1" applyBorder="1" applyAlignment="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1930375" xfId="21"/>
    <cellStyle name="Normal_Dtr Rpt 2-7" xfId="22"/>
    <cellStyle name="Normal_note 15-3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11</xdr:col>
      <xdr:colOff>9525</xdr:colOff>
      <xdr:row>35</xdr:row>
      <xdr:rowOff>114300</xdr:rowOff>
    </xdr:to>
    <xdr:sp>
      <xdr:nvSpPr>
        <xdr:cNvPr id="1" name="Text 2"/>
        <xdr:cNvSpPr txBox="1">
          <a:spLocks noChangeArrowheads="1"/>
        </xdr:cNvSpPr>
      </xdr:nvSpPr>
      <xdr:spPr>
        <a:xfrm>
          <a:off x="0" y="8905875"/>
          <a:ext cx="6267450" cy="657225"/>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Income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104775</xdr:colOff>
      <xdr:row>31</xdr:row>
      <xdr:rowOff>0</xdr:rowOff>
    </xdr:from>
    <xdr:to>
      <xdr:col>11</xdr:col>
      <xdr:colOff>0</xdr:colOff>
      <xdr:row>31</xdr:row>
      <xdr:rowOff>0</xdr:rowOff>
    </xdr:to>
    <xdr:sp>
      <xdr:nvSpPr>
        <xdr:cNvPr id="2" name="Text 2"/>
        <xdr:cNvSpPr txBox="1">
          <a:spLocks noChangeArrowheads="1"/>
        </xdr:cNvSpPr>
      </xdr:nvSpPr>
      <xdr:spPr>
        <a:xfrm>
          <a:off x="104775" y="8734425"/>
          <a:ext cx="615315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28575</xdr:rowOff>
    </xdr:from>
    <xdr:to>
      <xdr:col>7</xdr:col>
      <xdr:colOff>0</xdr:colOff>
      <xdr:row>60</xdr:row>
      <xdr:rowOff>133350</xdr:rowOff>
    </xdr:to>
    <xdr:sp>
      <xdr:nvSpPr>
        <xdr:cNvPr id="1" name="Text 2"/>
        <xdr:cNvSpPr txBox="1">
          <a:spLocks noChangeArrowheads="1"/>
        </xdr:cNvSpPr>
      </xdr:nvSpPr>
      <xdr:spPr>
        <a:xfrm>
          <a:off x="0" y="10010775"/>
          <a:ext cx="6038850" cy="8191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Balance Sheets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52</xdr:row>
      <xdr:rowOff>85725</xdr:rowOff>
    </xdr:from>
    <xdr:to>
      <xdr:col>0</xdr:col>
      <xdr:colOff>28575</xdr:colOff>
      <xdr:row>53</xdr:row>
      <xdr:rowOff>0</xdr:rowOff>
    </xdr:to>
    <xdr:sp>
      <xdr:nvSpPr>
        <xdr:cNvPr id="2" name="Text 2"/>
        <xdr:cNvSpPr txBox="1">
          <a:spLocks noChangeArrowheads="1"/>
        </xdr:cNvSpPr>
      </xdr:nvSpPr>
      <xdr:spPr>
        <a:xfrm>
          <a:off x="0" y="94678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104775</xdr:colOff>
      <xdr:row>53</xdr:row>
      <xdr:rowOff>0</xdr:rowOff>
    </xdr:from>
    <xdr:to>
      <xdr:col>7</xdr:col>
      <xdr:colOff>0</xdr:colOff>
      <xdr:row>55</xdr:row>
      <xdr:rowOff>114300</xdr:rowOff>
    </xdr:to>
    <xdr:sp>
      <xdr:nvSpPr>
        <xdr:cNvPr id="3" name="Text 2"/>
        <xdr:cNvSpPr txBox="1">
          <a:spLocks noChangeArrowheads="1"/>
        </xdr:cNvSpPr>
      </xdr:nvSpPr>
      <xdr:spPr>
        <a:xfrm>
          <a:off x="104775" y="9467850"/>
          <a:ext cx="5934075" cy="45720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of the explanatory notes.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95250</xdr:rowOff>
    </xdr:from>
    <xdr:to>
      <xdr:col>7</xdr:col>
      <xdr:colOff>0</xdr:colOff>
      <xdr:row>6</xdr:row>
      <xdr:rowOff>95250</xdr:rowOff>
    </xdr:to>
    <xdr:sp>
      <xdr:nvSpPr>
        <xdr:cNvPr id="1" name="Line 2"/>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104775</xdr:rowOff>
    </xdr:from>
    <xdr:to>
      <xdr:col>7</xdr:col>
      <xdr:colOff>0</xdr:colOff>
      <xdr:row>6</xdr:row>
      <xdr:rowOff>104775</xdr:rowOff>
    </xdr:to>
    <xdr:sp>
      <xdr:nvSpPr>
        <xdr:cNvPr id="2" name="Line 3"/>
        <xdr:cNvSpPr>
          <a:spLocks/>
        </xdr:cNvSpPr>
      </xdr:nvSpPr>
      <xdr:spPr>
        <a:xfrm flipH="1" flipV="1">
          <a:off x="4733925" y="130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48</xdr:row>
      <xdr:rowOff>0</xdr:rowOff>
    </xdr:from>
    <xdr:to>
      <xdr:col>9</xdr:col>
      <xdr:colOff>819150</xdr:colOff>
      <xdr:row>52</xdr:row>
      <xdr:rowOff>47625</xdr:rowOff>
    </xdr:to>
    <xdr:sp>
      <xdr:nvSpPr>
        <xdr:cNvPr id="3" name="Text 2"/>
        <xdr:cNvSpPr txBox="1">
          <a:spLocks noChangeArrowheads="1"/>
        </xdr:cNvSpPr>
      </xdr:nvSpPr>
      <xdr:spPr>
        <a:xfrm>
          <a:off x="0" y="8610600"/>
          <a:ext cx="6638925" cy="60960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Statements of Changes in Equity should be read in conjunction with the Audited Financial Statements for the year ended 30 April 2007 and the accompanying explanatory notes attached to the quarterly financial statements.)</a:t>
          </a:r>
        </a:p>
      </xdr:txBody>
    </xdr:sp>
    <xdr:clientData/>
  </xdr:twoCellAnchor>
  <xdr:twoCellAnchor>
    <xdr:from>
      <xdr:col>7</xdr:col>
      <xdr:colOff>0</xdr:colOff>
      <xdr:row>6</xdr:row>
      <xdr:rowOff>95250</xdr:rowOff>
    </xdr:from>
    <xdr:to>
      <xdr:col>7</xdr:col>
      <xdr:colOff>0</xdr:colOff>
      <xdr:row>6</xdr:row>
      <xdr:rowOff>95250</xdr:rowOff>
    </xdr:to>
    <xdr:sp>
      <xdr:nvSpPr>
        <xdr:cNvPr id="4" name="Line 5"/>
        <xdr:cNvSpPr>
          <a:spLocks/>
        </xdr:cNvSpPr>
      </xdr:nvSpPr>
      <xdr:spPr>
        <a:xfrm flipV="1">
          <a:off x="4733925"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9</xdr:col>
      <xdr:colOff>838200</xdr:colOff>
      <xdr:row>47</xdr:row>
      <xdr:rowOff>0</xdr:rowOff>
    </xdr:to>
    <xdr:sp>
      <xdr:nvSpPr>
        <xdr:cNvPr id="5" name="Text 2"/>
        <xdr:cNvSpPr txBox="1">
          <a:spLocks noChangeArrowheads="1"/>
        </xdr:cNvSpPr>
      </xdr:nvSpPr>
      <xdr:spPr>
        <a:xfrm>
          <a:off x="0" y="8439150"/>
          <a:ext cx="66579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 Comparative figures for financial year 2006 have been restated as described in Note A3 of the explanatory notes.</a:t>
          </a:r>
        </a:p>
      </xdr:txBody>
    </xdr:sp>
    <xdr:clientData/>
  </xdr:twoCellAnchor>
  <xdr:twoCellAnchor>
    <xdr:from>
      <xdr:col>0</xdr:col>
      <xdr:colOff>104775</xdr:colOff>
      <xdr:row>47</xdr:row>
      <xdr:rowOff>0</xdr:rowOff>
    </xdr:from>
    <xdr:to>
      <xdr:col>9</xdr:col>
      <xdr:colOff>838200</xdr:colOff>
      <xdr:row>47</xdr:row>
      <xdr:rowOff>0</xdr:rowOff>
    </xdr:to>
    <xdr:sp>
      <xdr:nvSpPr>
        <xdr:cNvPr id="6" name="Text 2"/>
        <xdr:cNvSpPr txBox="1">
          <a:spLocks noChangeArrowheads="1"/>
        </xdr:cNvSpPr>
      </xdr:nvSpPr>
      <xdr:spPr>
        <a:xfrm>
          <a:off x="104775" y="8439150"/>
          <a:ext cx="655320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Comparative figures for the preceding financial year have been restated as described in Note 1 and 2 of the explanatory notes.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0</xdr:rowOff>
    </xdr:from>
    <xdr:to>
      <xdr:col>8</xdr:col>
      <xdr:colOff>0</xdr:colOff>
      <xdr:row>74</xdr:row>
      <xdr:rowOff>152400</xdr:rowOff>
    </xdr:to>
    <xdr:sp>
      <xdr:nvSpPr>
        <xdr:cNvPr id="1" name="Text 2"/>
        <xdr:cNvSpPr txBox="1">
          <a:spLocks noChangeArrowheads="1"/>
        </xdr:cNvSpPr>
      </xdr:nvSpPr>
      <xdr:spPr>
        <a:xfrm>
          <a:off x="0" y="11068050"/>
          <a:ext cx="7505700" cy="66675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(The Condensed Consolidated Cash Flow Statements should be read in conjunction with the Audited Financial Statements for the year ended 30 April 2007 and the accompanying explanatory notes attached to the quarterly financial statements.)</a:t>
          </a:r>
        </a:p>
      </xdr:txBody>
    </xdr:sp>
    <xdr:clientData/>
  </xdr:twoCellAnchor>
  <xdr:twoCellAnchor>
    <xdr:from>
      <xdr:col>0</xdr:col>
      <xdr:colOff>0</xdr:colOff>
      <xdr:row>71</xdr:row>
      <xdr:rowOff>0</xdr:rowOff>
    </xdr:from>
    <xdr:to>
      <xdr:col>7</xdr:col>
      <xdr:colOff>1038225</xdr:colOff>
      <xdr:row>71</xdr:row>
      <xdr:rowOff>0</xdr:rowOff>
    </xdr:to>
    <xdr:sp>
      <xdr:nvSpPr>
        <xdr:cNvPr id="2" name="Text 2"/>
        <xdr:cNvSpPr txBox="1">
          <a:spLocks noChangeArrowheads="1"/>
        </xdr:cNvSpPr>
      </xdr:nvSpPr>
      <xdr:spPr>
        <a:xfrm>
          <a:off x="0" y="11068050"/>
          <a:ext cx="7353300" cy="0"/>
        </a:xfrm>
        <a:prstGeom prst="rect">
          <a:avLst/>
        </a:prstGeom>
        <a:noFill/>
        <a:ln w="1" cmpd="sng">
          <a:noFill/>
        </a:ln>
      </xdr:spPr>
      <xdr:txBody>
        <a:bodyPr vertOverflow="clip" wrap="square"/>
        <a:p>
          <a:pPr algn="just">
            <a:defRPr/>
          </a:pPr>
          <a:r>
            <a:rPr lang="en-US" cap="none" sz="1200" b="0" i="1" u="none" baseline="0">
              <a:latin typeface="Arial"/>
              <a:ea typeface="Arial"/>
              <a:cs typeface="Arial"/>
            </a:rPr>
            <a:t>* </a:t>
          </a:r>
          <a:r>
            <a:rPr lang="en-US" cap="none" sz="1200" b="0" i="0" u="none" baseline="0">
              <a:latin typeface="Arial"/>
              <a:ea typeface="Arial"/>
              <a:cs typeface="Arial"/>
            </a:rPr>
            <a:t>Comparative figures for financial year 2006 have been restated as described in Note A3 of the explanatory notes.</a:t>
          </a:r>
        </a:p>
      </xdr:txBody>
    </xdr:sp>
    <xdr:clientData/>
  </xdr:twoCellAnchor>
  <xdr:twoCellAnchor>
    <xdr:from>
      <xdr:col>0</xdr:col>
      <xdr:colOff>104775</xdr:colOff>
      <xdr:row>71</xdr:row>
      <xdr:rowOff>0</xdr:rowOff>
    </xdr:from>
    <xdr:to>
      <xdr:col>8</xdr:col>
      <xdr:colOff>9525</xdr:colOff>
      <xdr:row>71</xdr:row>
      <xdr:rowOff>0</xdr:rowOff>
    </xdr:to>
    <xdr:sp>
      <xdr:nvSpPr>
        <xdr:cNvPr id="3" name="Text 2"/>
        <xdr:cNvSpPr txBox="1">
          <a:spLocks noChangeArrowheads="1"/>
        </xdr:cNvSpPr>
      </xdr:nvSpPr>
      <xdr:spPr>
        <a:xfrm>
          <a:off x="104775" y="11068050"/>
          <a:ext cx="741045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xdr:row>
      <xdr:rowOff>142875</xdr:rowOff>
    </xdr:from>
    <xdr:to>
      <xdr:col>1</xdr:col>
      <xdr:colOff>0</xdr:colOff>
      <xdr:row>13</xdr:row>
      <xdr:rowOff>19050</xdr:rowOff>
    </xdr:to>
    <xdr:sp>
      <xdr:nvSpPr>
        <xdr:cNvPr id="1" name="Text 2"/>
        <xdr:cNvSpPr txBox="1">
          <a:spLocks noChangeArrowheads="1"/>
        </xdr:cNvSpPr>
      </xdr:nvSpPr>
      <xdr:spPr>
        <a:xfrm>
          <a:off x="47625" y="2447925"/>
          <a:ext cx="190500" cy="66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19</xdr:row>
      <xdr:rowOff>0</xdr:rowOff>
    </xdr:from>
    <xdr:to>
      <xdr:col>10</xdr:col>
      <xdr:colOff>0</xdr:colOff>
      <xdr:row>19</xdr:row>
      <xdr:rowOff>0</xdr:rowOff>
    </xdr:to>
    <xdr:sp>
      <xdr:nvSpPr>
        <xdr:cNvPr id="2" name="Text 2"/>
        <xdr:cNvSpPr txBox="1">
          <a:spLocks noChangeArrowheads="1"/>
        </xdr:cNvSpPr>
      </xdr:nvSpPr>
      <xdr:spPr>
        <a:xfrm>
          <a:off x="238125" y="3638550"/>
          <a:ext cx="60579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3 FRSs issued by MASB which applicable to the operations of the Group but not yet effective for the Group in the current financial year are as follows:</a:t>
          </a:r>
        </a:p>
      </xdr:txBody>
    </xdr:sp>
    <xdr:clientData/>
  </xdr:twoCellAnchor>
  <xdr:twoCellAnchor>
    <xdr:from>
      <xdr:col>10</xdr:col>
      <xdr:colOff>0</xdr:colOff>
      <xdr:row>28</xdr:row>
      <xdr:rowOff>66675</xdr:rowOff>
    </xdr:from>
    <xdr:to>
      <xdr:col>10</xdr:col>
      <xdr:colOff>28575</xdr:colOff>
      <xdr:row>29</xdr:row>
      <xdr:rowOff>0</xdr:rowOff>
    </xdr:to>
    <xdr:sp>
      <xdr:nvSpPr>
        <xdr:cNvPr id="3" name="Text 2"/>
        <xdr:cNvSpPr txBox="1">
          <a:spLocks noChangeArrowheads="1"/>
        </xdr:cNvSpPr>
      </xdr:nvSpPr>
      <xdr:spPr>
        <a:xfrm>
          <a:off x="6296025" y="5419725"/>
          <a:ext cx="28575" cy="161925"/>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10</xdr:col>
      <xdr:colOff>0</xdr:colOff>
      <xdr:row>56</xdr:row>
      <xdr:rowOff>0</xdr:rowOff>
    </xdr:to>
    <xdr:sp>
      <xdr:nvSpPr>
        <xdr:cNvPr id="4"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2006, goodwill was amortised on a straight-line basis over its estimated useful life of 20 years. The adoption of these new FRSs has resulted in the Group ceasing goodwill amortisation prospectively with effect from the current financial year commencing 1 May 2006. Goodwill is now stated at cost less accumulated impairment losses and subject to impairment test annually, or more frequently if events or changes in circumstances indicate that it might be impaired. Any impairment loss is recognised in the income statement and subsequent reversal is not allowed.
The adoption of these new FRSs has the effect of ceasing the amortisation charges of RM262,000 in the current quarter and RM1,049,000 in the current financial year ended 30 April 2007. 
</a:t>
          </a:r>
        </a:p>
      </xdr:txBody>
    </xdr:sp>
    <xdr:clientData/>
  </xdr:twoCellAnchor>
  <xdr:twoCellAnchor>
    <xdr:from>
      <xdr:col>2</xdr:col>
      <xdr:colOff>0</xdr:colOff>
      <xdr:row>56</xdr:row>
      <xdr:rowOff>0</xdr:rowOff>
    </xdr:from>
    <xdr:to>
      <xdr:col>10</xdr:col>
      <xdr:colOff>0</xdr:colOff>
      <xdr:row>56</xdr:row>
      <xdr:rowOff>0</xdr:rowOff>
    </xdr:to>
    <xdr:sp>
      <xdr:nvSpPr>
        <xdr:cNvPr id="5"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 maintains its existing accounting policy on biological assets and will comply with the provisions of MASB Exposure Draft 50: Agriculture, the equivalent of International Accounting Standard 41, once it becomes effective for application in Malaysia. 
The current financial year's presentation of biological assets is based on the revised requirements of FRS 101, with comparatives restated to conform with the curent financial year's presentation.
Share of profit of associates is now presented as net after-tax profit in the consolidated income statement as opposed to the previous presentation whereby the pre-tax share of profit was included in the consolidated income statement while the share of associates' tax was included in the Group's taxation.
With the implementation of FRS 101, the comparative figures for "share of profit of associates" and "taxation" in the consolidated income statement and "share of profit of associates" in the consolidated cash flow statement have been restated for the presentation purpose.
</a:t>
          </a:r>
        </a:p>
      </xdr:txBody>
    </xdr:sp>
    <xdr:clientData/>
  </xdr:twoCellAnchor>
  <xdr:twoCellAnchor>
    <xdr:from>
      <xdr:col>1</xdr:col>
      <xdr:colOff>9525</xdr:colOff>
      <xdr:row>38</xdr:row>
      <xdr:rowOff>0</xdr:rowOff>
    </xdr:from>
    <xdr:to>
      <xdr:col>10</xdr:col>
      <xdr:colOff>0</xdr:colOff>
      <xdr:row>38</xdr:row>
      <xdr:rowOff>0</xdr:rowOff>
    </xdr:to>
    <xdr:sp>
      <xdr:nvSpPr>
        <xdr:cNvPr id="6" name="Text 2"/>
        <xdr:cNvSpPr txBox="1">
          <a:spLocks noChangeArrowheads="1"/>
        </xdr:cNvSpPr>
      </xdr:nvSpPr>
      <xdr:spPr>
        <a:xfrm>
          <a:off x="247650" y="72961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Accordingly, the following comparative amounts have been restated:</a:t>
          </a:r>
        </a:p>
      </xdr:txBody>
    </xdr:sp>
    <xdr:clientData/>
  </xdr:twoCellAnchor>
  <xdr:twoCellAnchor>
    <xdr:from>
      <xdr:col>2</xdr:col>
      <xdr:colOff>0</xdr:colOff>
      <xdr:row>56</xdr:row>
      <xdr:rowOff>0</xdr:rowOff>
    </xdr:from>
    <xdr:to>
      <xdr:col>10</xdr:col>
      <xdr:colOff>0</xdr:colOff>
      <xdr:row>56</xdr:row>
      <xdr:rowOff>0</xdr:rowOff>
    </xdr:to>
    <xdr:sp>
      <xdr:nvSpPr>
        <xdr:cNvPr id="7"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 FRS 136.</a:t>
          </a:r>
        </a:p>
      </xdr:txBody>
    </xdr:sp>
    <xdr:clientData/>
  </xdr:twoCellAnchor>
  <xdr:twoCellAnchor>
    <xdr:from>
      <xdr:col>1</xdr:col>
      <xdr:colOff>0</xdr:colOff>
      <xdr:row>56</xdr:row>
      <xdr:rowOff>0</xdr:rowOff>
    </xdr:from>
    <xdr:to>
      <xdr:col>10</xdr:col>
      <xdr:colOff>0</xdr:colOff>
      <xdr:row>56</xdr:row>
      <xdr:rowOff>0</xdr:rowOff>
    </xdr:to>
    <xdr:sp>
      <xdr:nvSpPr>
        <xdr:cNvPr id="8" name="Text 2"/>
        <xdr:cNvSpPr txBox="1">
          <a:spLocks noChangeArrowheads="1"/>
        </xdr:cNvSpPr>
      </xdr:nvSpPr>
      <xdr:spPr>
        <a:xfrm>
          <a:off x="238125" y="10829925"/>
          <a:ext cx="60579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principal effects of the changes in accounting policies resulting from the adoption of the new/revised FRSs are as below:</a:t>
          </a:r>
        </a:p>
      </xdr:txBody>
    </xdr:sp>
    <xdr:clientData/>
  </xdr:twoCellAnchor>
  <xdr:twoCellAnchor>
    <xdr:from>
      <xdr:col>1</xdr:col>
      <xdr:colOff>9525</xdr:colOff>
      <xdr:row>58</xdr:row>
      <xdr:rowOff>19050</xdr:rowOff>
    </xdr:from>
    <xdr:to>
      <xdr:col>10</xdr:col>
      <xdr:colOff>0</xdr:colOff>
      <xdr:row>61</xdr:row>
      <xdr:rowOff>66675</xdr:rowOff>
    </xdr:to>
    <xdr:sp>
      <xdr:nvSpPr>
        <xdr:cNvPr id="9" name="Text 2"/>
        <xdr:cNvSpPr txBox="1">
          <a:spLocks noChangeArrowheads="1"/>
        </xdr:cNvSpPr>
      </xdr:nvSpPr>
      <xdr:spPr>
        <a:xfrm>
          <a:off x="247650" y="11229975"/>
          <a:ext cx="6048375" cy="6191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qualifications in the auditors’ report of the Group’s latest annual financial statements ended 30 April 2007. </a:t>
          </a:r>
        </a:p>
      </xdr:txBody>
    </xdr:sp>
    <xdr:clientData/>
  </xdr:twoCellAnchor>
  <xdr:twoCellAnchor>
    <xdr:from>
      <xdr:col>1</xdr:col>
      <xdr:colOff>9525</xdr:colOff>
      <xdr:row>106</xdr:row>
      <xdr:rowOff>0</xdr:rowOff>
    </xdr:from>
    <xdr:to>
      <xdr:col>10</xdr:col>
      <xdr:colOff>0</xdr:colOff>
      <xdr:row>106</xdr:row>
      <xdr:rowOff>0</xdr:rowOff>
    </xdr:to>
    <xdr:sp>
      <xdr:nvSpPr>
        <xdr:cNvPr id="10"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106</xdr:row>
      <xdr:rowOff>0</xdr:rowOff>
    </xdr:from>
    <xdr:to>
      <xdr:col>10</xdr:col>
      <xdr:colOff>0</xdr:colOff>
      <xdr:row>106</xdr:row>
      <xdr:rowOff>0</xdr:rowOff>
    </xdr:to>
    <xdr:sp>
      <xdr:nvSpPr>
        <xdr:cNvPr id="11"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106</xdr:row>
      <xdr:rowOff>0</xdr:rowOff>
    </xdr:from>
    <xdr:to>
      <xdr:col>10</xdr:col>
      <xdr:colOff>0</xdr:colOff>
      <xdr:row>106</xdr:row>
      <xdr:rowOff>0</xdr:rowOff>
    </xdr:to>
    <xdr:sp>
      <xdr:nvSpPr>
        <xdr:cNvPr id="12"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106</xdr:row>
      <xdr:rowOff>0</xdr:rowOff>
    </xdr:from>
    <xdr:to>
      <xdr:col>10</xdr:col>
      <xdr:colOff>0</xdr:colOff>
      <xdr:row>106</xdr:row>
      <xdr:rowOff>0</xdr:rowOff>
    </xdr:to>
    <xdr:sp>
      <xdr:nvSpPr>
        <xdr:cNvPr id="13"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106</xdr:row>
      <xdr:rowOff>0</xdr:rowOff>
    </xdr:from>
    <xdr:to>
      <xdr:col>10</xdr:col>
      <xdr:colOff>0</xdr:colOff>
      <xdr:row>106</xdr:row>
      <xdr:rowOff>0</xdr:rowOff>
    </xdr:to>
    <xdr:sp>
      <xdr:nvSpPr>
        <xdr:cNvPr id="1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106</xdr:row>
      <xdr:rowOff>0</xdr:rowOff>
    </xdr:from>
    <xdr:to>
      <xdr:col>10</xdr:col>
      <xdr:colOff>0</xdr:colOff>
      <xdr:row>106</xdr:row>
      <xdr:rowOff>0</xdr:rowOff>
    </xdr:to>
    <xdr:sp>
      <xdr:nvSpPr>
        <xdr:cNvPr id="15"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106</xdr:row>
      <xdr:rowOff>0</xdr:rowOff>
    </xdr:from>
    <xdr:to>
      <xdr:col>10</xdr:col>
      <xdr:colOff>0</xdr:colOff>
      <xdr:row>106</xdr:row>
      <xdr:rowOff>0</xdr:rowOff>
    </xdr:to>
    <xdr:sp>
      <xdr:nvSpPr>
        <xdr:cNvPr id="16"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17"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18"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106</xdr:row>
      <xdr:rowOff>0</xdr:rowOff>
    </xdr:from>
    <xdr:to>
      <xdr:col>10</xdr:col>
      <xdr:colOff>0</xdr:colOff>
      <xdr:row>106</xdr:row>
      <xdr:rowOff>0</xdr:rowOff>
    </xdr:to>
    <xdr:sp>
      <xdr:nvSpPr>
        <xdr:cNvPr id="19"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106</xdr:row>
      <xdr:rowOff>0</xdr:rowOff>
    </xdr:from>
    <xdr:to>
      <xdr:col>10</xdr:col>
      <xdr:colOff>0</xdr:colOff>
      <xdr:row>106</xdr:row>
      <xdr:rowOff>0</xdr:rowOff>
    </xdr:to>
    <xdr:sp>
      <xdr:nvSpPr>
        <xdr:cNvPr id="20"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106</xdr:row>
      <xdr:rowOff>0</xdr:rowOff>
    </xdr:from>
    <xdr:to>
      <xdr:col>8</xdr:col>
      <xdr:colOff>85725</xdr:colOff>
      <xdr:row>106</xdr:row>
      <xdr:rowOff>0</xdr:rowOff>
    </xdr:to>
    <xdr:sp>
      <xdr:nvSpPr>
        <xdr:cNvPr id="21" name="Text 2"/>
        <xdr:cNvSpPr txBox="1">
          <a:spLocks noChangeArrowheads="1"/>
        </xdr:cNvSpPr>
      </xdr:nvSpPr>
      <xdr:spPr>
        <a:xfrm>
          <a:off x="9525" y="19402425"/>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106</xdr:row>
      <xdr:rowOff>0</xdr:rowOff>
    </xdr:from>
    <xdr:to>
      <xdr:col>10</xdr:col>
      <xdr:colOff>0</xdr:colOff>
      <xdr:row>106</xdr:row>
      <xdr:rowOff>0</xdr:rowOff>
    </xdr:to>
    <xdr:sp>
      <xdr:nvSpPr>
        <xdr:cNvPr id="22"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106</xdr:row>
      <xdr:rowOff>0</xdr:rowOff>
    </xdr:from>
    <xdr:to>
      <xdr:col>10</xdr:col>
      <xdr:colOff>0</xdr:colOff>
      <xdr:row>106</xdr:row>
      <xdr:rowOff>0</xdr:rowOff>
    </xdr:to>
    <xdr:sp>
      <xdr:nvSpPr>
        <xdr:cNvPr id="23"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106</xdr:row>
      <xdr:rowOff>0</xdr:rowOff>
    </xdr:from>
    <xdr:to>
      <xdr:col>10</xdr:col>
      <xdr:colOff>0</xdr:colOff>
      <xdr:row>106</xdr:row>
      <xdr:rowOff>0</xdr:rowOff>
    </xdr:to>
    <xdr:sp>
      <xdr:nvSpPr>
        <xdr:cNvPr id="2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106</xdr:row>
      <xdr:rowOff>0</xdr:rowOff>
    </xdr:from>
    <xdr:to>
      <xdr:col>10</xdr:col>
      <xdr:colOff>0</xdr:colOff>
      <xdr:row>106</xdr:row>
      <xdr:rowOff>0</xdr:rowOff>
    </xdr:to>
    <xdr:sp>
      <xdr:nvSpPr>
        <xdr:cNvPr id="25"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106</xdr:row>
      <xdr:rowOff>0</xdr:rowOff>
    </xdr:from>
    <xdr:to>
      <xdr:col>9</xdr:col>
      <xdr:colOff>933450</xdr:colOff>
      <xdr:row>106</xdr:row>
      <xdr:rowOff>0</xdr:rowOff>
    </xdr:to>
    <xdr:sp>
      <xdr:nvSpPr>
        <xdr:cNvPr id="26" name="TextBox 28"/>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106</xdr:row>
      <xdr:rowOff>0</xdr:rowOff>
    </xdr:from>
    <xdr:to>
      <xdr:col>9</xdr:col>
      <xdr:colOff>933450</xdr:colOff>
      <xdr:row>106</xdr:row>
      <xdr:rowOff>0</xdr:rowOff>
    </xdr:to>
    <xdr:sp>
      <xdr:nvSpPr>
        <xdr:cNvPr id="27" name="TextBox 29"/>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106</xdr:row>
      <xdr:rowOff>0</xdr:rowOff>
    </xdr:from>
    <xdr:to>
      <xdr:col>9</xdr:col>
      <xdr:colOff>933450</xdr:colOff>
      <xdr:row>106</xdr:row>
      <xdr:rowOff>0</xdr:rowOff>
    </xdr:to>
    <xdr:sp>
      <xdr:nvSpPr>
        <xdr:cNvPr id="28" name="TextBox 30"/>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106</xdr:row>
      <xdr:rowOff>0</xdr:rowOff>
    </xdr:from>
    <xdr:to>
      <xdr:col>9</xdr:col>
      <xdr:colOff>933450</xdr:colOff>
      <xdr:row>106</xdr:row>
      <xdr:rowOff>0</xdr:rowOff>
    </xdr:to>
    <xdr:sp>
      <xdr:nvSpPr>
        <xdr:cNvPr id="29" name="TextBox 31"/>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106</xdr:row>
      <xdr:rowOff>0</xdr:rowOff>
    </xdr:from>
    <xdr:to>
      <xdr:col>9</xdr:col>
      <xdr:colOff>933450</xdr:colOff>
      <xdr:row>106</xdr:row>
      <xdr:rowOff>0</xdr:rowOff>
    </xdr:to>
    <xdr:sp>
      <xdr:nvSpPr>
        <xdr:cNvPr id="30" name="TextBox 32"/>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106</xdr:row>
      <xdr:rowOff>0</xdr:rowOff>
    </xdr:from>
    <xdr:to>
      <xdr:col>9</xdr:col>
      <xdr:colOff>933450</xdr:colOff>
      <xdr:row>106</xdr:row>
      <xdr:rowOff>0</xdr:rowOff>
    </xdr:to>
    <xdr:sp>
      <xdr:nvSpPr>
        <xdr:cNvPr id="31" name="TextBox 33"/>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106</xdr:row>
      <xdr:rowOff>0</xdr:rowOff>
    </xdr:from>
    <xdr:to>
      <xdr:col>9</xdr:col>
      <xdr:colOff>933450</xdr:colOff>
      <xdr:row>106</xdr:row>
      <xdr:rowOff>0</xdr:rowOff>
    </xdr:to>
    <xdr:sp>
      <xdr:nvSpPr>
        <xdr:cNvPr id="32" name="TextBox 34"/>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106</xdr:row>
      <xdr:rowOff>0</xdr:rowOff>
    </xdr:from>
    <xdr:to>
      <xdr:col>9</xdr:col>
      <xdr:colOff>933450</xdr:colOff>
      <xdr:row>106</xdr:row>
      <xdr:rowOff>0</xdr:rowOff>
    </xdr:to>
    <xdr:sp>
      <xdr:nvSpPr>
        <xdr:cNvPr id="33" name="TextBox 35"/>
        <xdr:cNvSpPr txBox="1">
          <a:spLocks noChangeArrowheads="1"/>
        </xdr:cNvSpPr>
      </xdr:nvSpPr>
      <xdr:spPr>
        <a:xfrm>
          <a:off x="942975" y="194024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106</xdr:row>
      <xdr:rowOff>0</xdr:rowOff>
    </xdr:from>
    <xdr:to>
      <xdr:col>9</xdr:col>
      <xdr:colOff>933450</xdr:colOff>
      <xdr:row>106</xdr:row>
      <xdr:rowOff>0</xdr:rowOff>
    </xdr:to>
    <xdr:sp>
      <xdr:nvSpPr>
        <xdr:cNvPr id="34" name="TextBox 36"/>
        <xdr:cNvSpPr txBox="1">
          <a:spLocks noChangeArrowheads="1"/>
        </xdr:cNvSpPr>
      </xdr:nvSpPr>
      <xdr:spPr>
        <a:xfrm>
          <a:off x="942975" y="194024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106</xdr:row>
      <xdr:rowOff>0</xdr:rowOff>
    </xdr:from>
    <xdr:to>
      <xdr:col>9</xdr:col>
      <xdr:colOff>933450</xdr:colOff>
      <xdr:row>106</xdr:row>
      <xdr:rowOff>0</xdr:rowOff>
    </xdr:to>
    <xdr:sp>
      <xdr:nvSpPr>
        <xdr:cNvPr id="35" name="TextBox 37"/>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106</xdr:row>
      <xdr:rowOff>0</xdr:rowOff>
    </xdr:from>
    <xdr:to>
      <xdr:col>9</xdr:col>
      <xdr:colOff>933450</xdr:colOff>
      <xdr:row>106</xdr:row>
      <xdr:rowOff>0</xdr:rowOff>
    </xdr:to>
    <xdr:sp>
      <xdr:nvSpPr>
        <xdr:cNvPr id="36" name="TextBox 38"/>
        <xdr:cNvSpPr txBox="1">
          <a:spLocks noChangeArrowheads="1"/>
        </xdr:cNvSpPr>
      </xdr:nvSpPr>
      <xdr:spPr>
        <a:xfrm>
          <a:off x="514350" y="194024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106</xdr:row>
      <xdr:rowOff>0</xdr:rowOff>
    </xdr:from>
    <xdr:to>
      <xdr:col>9</xdr:col>
      <xdr:colOff>933450</xdr:colOff>
      <xdr:row>106</xdr:row>
      <xdr:rowOff>0</xdr:rowOff>
    </xdr:to>
    <xdr:sp>
      <xdr:nvSpPr>
        <xdr:cNvPr id="37" name="TextBox 39"/>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106</xdr:row>
      <xdr:rowOff>0</xdr:rowOff>
    </xdr:from>
    <xdr:to>
      <xdr:col>9</xdr:col>
      <xdr:colOff>933450</xdr:colOff>
      <xdr:row>106</xdr:row>
      <xdr:rowOff>0</xdr:rowOff>
    </xdr:to>
    <xdr:sp>
      <xdr:nvSpPr>
        <xdr:cNvPr id="38" name="TextBox 40"/>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106</xdr:row>
      <xdr:rowOff>0</xdr:rowOff>
    </xdr:from>
    <xdr:to>
      <xdr:col>9</xdr:col>
      <xdr:colOff>933450</xdr:colOff>
      <xdr:row>106</xdr:row>
      <xdr:rowOff>0</xdr:rowOff>
    </xdr:to>
    <xdr:sp>
      <xdr:nvSpPr>
        <xdr:cNvPr id="39" name="TextBox 41"/>
        <xdr:cNvSpPr txBox="1">
          <a:spLocks noChangeArrowheads="1"/>
        </xdr:cNvSpPr>
      </xdr:nvSpPr>
      <xdr:spPr>
        <a:xfrm>
          <a:off x="238125" y="194024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2</xdr:col>
      <xdr:colOff>238125</xdr:colOff>
      <xdr:row>6</xdr:row>
      <xdr:rowOff>0</xdr:rowOff>
    </xdr:from>
    <xdr:to>
      <xdr:col>10</xdr:col>
      <xdr:colOff>0</xdr:colOff>
      <xdr:row>6</xdr:row>
      <xdr:rowOff>0</xdr:rowOff>
    </xdr:to>
    <xdr:sp>
      <xdr:nvSpPr>
        <xdr:cNvPr id="40" name="Text 2"/>
        <xdr:cNvSpPr txBox="1">
          <a:spLocks noChangeArrowheads="1"/>
        </xdr:cNvSpPr>
      </xdr:nvSpPr>
      <xdr:spPr>
        <a:xfrm>
          <a:off x="742950" y="1162050"/>
          <a:ext cx="5553075" cy="0"/>
        </a:xfrm>
        <a:prstGeom prst="rect">
          <a:avLst/>
        </a:prstGeom>
        <a:noFill/>
        <a:ln w="1" cmpd="sng">
          <a:noFill/>
        </a:ln>
      </xdr:spPr>
      <xdr:txBody>
        <a:bodyPr vertOverflow="clip" wrap="square"/>
        <a:p>
          <a:pPr algn="l">
            <a:defRPr/>
          </a:pPr>
          <a:r>
            <a:rPr lang="en-US" cap="none" sz="1190" b="1" i="0" u="none" baseline="0">
              <a:latin typeface="Arial"/>
              <a:ea typeface="Arial"/>
              <a:cs typeface="Arial"/>
            </a:rPr>
            <a:t>EXPLANATORY NOTES PURSUANT TO FRS 134: INTERIM FINANCIAL REPORTING
   </a:t>
          </a:r>
        </a:p>
      </xdr:txBody>
    </xdr:sp>
    <xdr:clientData/>
  </xdr:twoCellAnchor>
  <xdr:twoCellAnchor>
    <xdr:from>
      <xdr:col>2</xdr:col>
      <xdr:colOff>9525</xdr:colOff>
      <xdr:row>56</xdr:row>
      <xdr:rowOff>0</xdr:rowOff>
    </xdr:from>
    <xdr:to>
      <xdr:col>10</xdr:col>
      <xdr:colOff>0</xdr:colOff>
      <xdr:row>56</xdr:row>
      <xdr:rowOff>0</xdr:rowOff>
    </xdr:to>
    <xdr:sp>
      <xdr:nvSpPr>
        <xdr:cNvPr id="41" name="Text 2"/>
        <xdr:cNvSpPr txBox="1">
          <a:spLocks noChangeArrowheads="1"/>
        </xdr:cNvSpPr>
      </xdr:nvSpPr>
      <xdr:spPr>
        <a:xfrm>
          <a:off x="514350" y="10829925"/>
          <a:ext cx="5781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May 2006, negative goodwill was credited to equity as reserve on consolidation. In accordance with the transitional provisions of FRS 3, the negative goodwill as at 1 May 2006, ie. Reserve on Consolidation of RM871,000 was derecognised with a corresponding increase in retained profits.</a:t>
          </a:r>
        </a:p>
      </xdr:txBody>
    </xdr:sp>
    <xdr:clientData/>
  </xdr:twoCellAnchor>
  <xdr:twoCellAnchor>
    <xdr:from>
      <xdr:col>1</xdr:col>
      <xdr:colOff>9525</xdr:colOff>
      <xdr:row>64</xdr:row>
      <xdr:rowOff>19050</xdr:rowOff>
    </xdr:from>
    <xdr:to>
      <xdr:col>9</xdr:col>
      <xdr:colOff>1047750</xdr:colOff>
      <xdr:row>66</xdr:row>
      <xdr:rowOff>85725</xdr:rowOff>
    </xdr:to>
    <xdr:sp>
      <xdr:nvSpPr>
        <xdr:cNvPr id="42" name="Text 2"/>
        <xdr:cNvSpPr txBox="1">
          <a:spLocks noChangeArrowheads="1"/>
        </xdr:cNvSpPr>
      </xdr:nvSpPr>
      <xdr:spPr>
        <a:xfrm>
          <a:off x="247650" y="12372975"/>
          <a:ext cx="6038850" cy="4476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items of unusual nature which affected assets, liabilities, equity, net income, or cash flows during the six months ended 31 October 2007.</a:t>
          </a:r>
        </a:p>
      </xdr:txBody>
    </xdr:sp>
    <xdr:clientData/>
  </xdr:twoCellAnchor>
  <xdr:twoCellAnchor>
    <xdr:from>
      <xdr:col>0</xdr:col>
      <xdr:colOff>228600</xdr:colOff>
      <xdr:row>28</xdr:row>
      <xdr:rowOff>0</xdr:rowOff>
    </xdr:from>
    <xdr:to>
      <xdr:col>9</xdr:col>
      <xdr:colOff>1047750</xdr:colOff>
      <xdr:row>38</xdr:row>
      <xdr:rowOff>0</xdr:rowOff>
    </xdr:to>
    <xdr:sp>
      <xdr:nvSpPr>
        <xdr:cNvPr id="43" name="Text 2"/>
        <xdr:cNvSpPr txBox="1">
          <a:spLocks noChangeArrowheads="1"/>
        </xdr:cNvSpPr>
      </xdr:nvSpPr>
      <xdr:spPr>
        <a:xfrm>
          <a:off x="228600" y="5353050"/>
          <a:ext cx="6057900" cy="19431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Prior to 1 May 2007, leasehold land of the Group was classified as Property, Plant and Equipment and was stated at cost/valuation less accumulated depreciation and any accumulated impairment losses. The revised FRS 117 requires that the leasehold land be classified as Prepaid Land Lease Payments and amortised on a straight-line basis over the lease term.
The adoption of FRS 117 has no effect on the consolidated income statement for the current quarter and current financial year-to-date ended 31 October 2007. The reclassification of leasehold land to Prepaid Land Lease Payments has been accounted for retrospectively which comparatives have been restated as follows:</a:t>
          </a:r>
        </a:p>
      </xdr:txBody>
    </xdr:sp>
    <xdr:clientData/>
  </xdr:twoCellAnchor>
  <xdr:twoCellAnchor>
    <xdr:from>
      <xdr:col>1</xdr:col>
      <xdr:colOff>9525</xdr:colOff>
      <xdr:row>106</xdr:row>
      <xdr:rowOff>0</xdr:rowOff>
    </xdr:from>
    <xdr:to>
      <xdr:col>10</xdr:col>
      <xdr:colOff>0</xdr:colOff>
      <xdr:row>106</xdr:row>
      <xdr:rowOff>0</xdr:rowOff>
    </xdr:to>
    <xdr:sp>
      <xdr:nvSpPr>
        <xdr:cNvPr id="44" name="Text 2"/>
        <xdr:cNvSpPr txBox="1">
          <a:spLocks noChangeArrowheads="1"/>
        </xdr:cNvSpPr>
      </xdr:nvSpPr>
      <xdr:spPr>
        <a:xfrm>
          <a:off x="247650" y="19402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values and the remaining useful life of property, plant and equipment at least at each financial year end. The Group revised the useful life of property, plant and equipment with effect from 1 May 2006. The revisions were accounted for as change in accounting estimates and as a result, the depreciation charges for the current quarter and current financial year ended 30 April 2007 have been reduced by RM535,000 and RM2,080,000 respectively.
There were no other changes in estimates that have a material effect against results in the current quarter and current financial year-to-date.</a:t>
          </a:r>
        </a:p>
      </xdr:txBody>
    </xdr:sp>
    <xdr:clientData/>
  </xdr:twoCellAnchor>
  <xdr:twoCellAnchor>
    <xdr:from>
      <xdr:col>1</xdr:col>
      <xdr:colOff>114300</xdr:colOff>
      <xdr:row>56</xdr:row>
      <xdr:rowOff>0</xdr:rowOff>
    </xdr:from>
    <xdr:to>
      <xdr:col>10</xdr:col>
      <xdr:colOff>0</xdr:colOff>
      <xdr:row>56</xdr:row>
      <xdr:rowOff>0</xdr:rowOff>
    </xdr:to>
    <xdr:sp>
      <xdr:nvSpPr>
        <xdr:cNvPr id="45" name="Text 2"/>
        <xdr:cNvSpPr txBox="1">
          <a:spLocks noChangeArrowheads="1"/>
        </xdr:cNvSpPr>
      </xdr:nvSpPr>
      <xdr:spPr>
        <a:xfrm>
          <a:off x="352425" y="10829925"/>
          <a:ext cx="59436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This represents the effect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
</a:t>
          </a:r>
        </a:p>
      </xdr:txBody>
    </xdr:sp>
    <xdr:clientData/>
  </xdr:twoCellAnchor>
  <xdr:twoCellAnchor>
    <xdr:from>
      <xdr:col>1</xdr:col>
      <xdr:colOff>9525</xdr:colOff>
      <xdr:row>106</xdr:row>
      <xdr:rowOff>0</xdr:rowOff>
    </xdr:from>
    <xdr:to>
      <xdr:col>4</xdr:col>
      <xdr:colOff>19050</xdr:colOff>
      <xdr:row>106</xdr:row>
      <xdr:rowOff>0</xdr:rowOff>
    </xdr:to>
    <xdr:sp>
      <xdr:nvSpPr>
        <xdr:cNvPr id="46" name="Text 2"/>
        <xdr:cNvSpPr txBox="1">
          <a:spLocks noChangeArrowheads="1"/>
        </xdr:cNvSpPr>
      </xdr:nvSpPr>
      <xdr:spPr>
        <a:xfrm>
          <a:off x="247650" y="19402425"/>
          <a:ext cx="1409700"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56</xdr:row>
      <xdr:rowOff>0</xdr:rowOff>
    </xdr:from>
    <xdr:to>
      <xdr:col>10</xdr:col>
      <xdr:colOff>171450</xdr:colOff>
      <xdr:row>56</xdr:row>
      <xdr:rowOff>0</xdr:rowOff>
    </xdr:to>
    <xdr:sp>
      <xdr:nvSpPr>
        <xdr:cNvPr id="47" name="Text 2"/>
        <xdr:cNvSpPr txBox="1">
          <a:spLocks noChangeArrowheads="1"/>
        </xdr:cNvSpPr>
      </xdr:nvSpPr>
      <xdr:spPr>
        <a:xfrm>
          <a:off x="523875" y="10829925"/>
          <a:ext cx="5943600" cy="0"/>
        </a:xfrm>
        <a:prstGeom prst="rect">
          <a:avLst/>
        </a:prstGeom>
        <a:noFill/>
        <a:ln w="1" cmpd="sng">
          <a:noFill/>
        </a:ln>
      </xdr:spPr>
      <xdr:txBody>
        <a:bodyPr vertOverflow="clip" wrap="square"/>
        <a:p>
          <a:pPr algn="just">
            <a:defRPr/>
          </a:pPr>
          <a:r>
            <a:rPr lang="en-US" cap="none" sz="1100" b="0" i="0" u="none" baseline="0">
              <a:latin typeface="Arial"/>
              <a:ea typeface="Arial"/>
              <a:cs typeface="Arial"/>
            </a:rPr>
            <a:t>This represents the effects of adopting of FRS 140 - Investment Properties by an associate. The associate's investment properties were previously not depreciated and were stated at cost less any accumulated impairment losses. The associate has now adopted the cost model of FRS 140 which requires the investment properties to be stated at cost less accumulated depreciation and any accumulated impairment losses. Hence, the changes in accounting policy requires depreciation adjustments to be provided for restrospectively.</a:t>
          </a:r>
          <a:r>
            <a:rPr lang="en-US" cap="none" sz="1200" b="0" i="0" u="none" baseline="0">
              <a:latin typeface="Arial"/>
              <a:ea typeface="Arial"/>
              <a:cs typeface="Arial"/>
            </a:rPr>
            <a:t>
</a:t>
          </a:r>
        </a:p>
      </xdr:txBody>
    </xdr:sp>
    <xdr:clientData/>
  </xdr:twoCellAnchor>
  <xdr:twoCellAnchor>
    <xdr:from>
      <xdr:col>1</xdr:col>
      <xdr:colOff>9525</xdr:colOff>
      <xdr:row>87</xdr:row>
      <xdr:rowOff>19050</xdr:rowOff>
    </xdr:from>
    <xdr:to>
      <xdr:col>10</xdr:col>
      <xdr:colOff>0</xdr:colOff>
      <xdr:row>94</xdr:row>
      <xdr:rowOff>180975</xdr:rowOff>
    </xdr:to>
    <xdr:sp>
      <xdr:nvSpPr>
        <xdr:cNvPr id="48" name="Text 2"/>
        <xdr:cNvSpPr txBox="1">
          <a:spLocks noChangeArrowheads="1"/>
        </xdr:cNvSpPr>
      </xdr:nvSpPr>
      <xdr:spPr>
        <a:xfrm>
          <a:off x="247650" y="16754475"/>
          <a:ext cx="6048375" cy="14954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2007 except for the net book values of the property, plant and equipment where depreciation have been provided for in the current quarter and current financial year-to-date ended 31 October 2007. Any addition to the property, plant and equipment are carried at cost less depreciation charge for the current quarter and current financial year-to-date. </a:t>
          </a:r>
        </a:p>
      </xdr:txBody>
    </xdr:sp>
    <xdr:clientData/>
  </xdr:twoCellAnchor>
  <xdr:twoCellAnchor>
    <xdr:from>
      <xdr:col>1</xdr:col>
      <xdr:colOff>9525</xdr:colOff>
      <xdr:row>43</xdr:row>
      <xdr:rowOff>0</xdr:rowOff>
    </xdr:from>
    <xdr:to>
      <xdr:col>10</xdr:col>
      <xdr:colOff>0</xdr:colOff>
      <xdr:row>43</xdr:row>
      <xdr:rowOff>0</xdr:rowOff>
    </xdr:to>
    <xdr:sp>
      <xdr:nvSpPr>
        <xdr:cNvPr id="49" name="Text 2"/>
        <xdr:cNvSpPr txBox="1">
          <a:spLocks noChangeArrowheads="1"/>
        </xdr:cNvSpPr>
      </xdr:nvSpPr>
      <xdr:spPr>
        <a:xfrm>
          <a:off x="247650" y="8248650"/>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1</xdr:col>
      <xdr:colOff>9525</xdr:colOff>
      <xdr:row>97</xdr:row>
      <xdr:rowOff>0</xdr:rowOff>
    </xdr:from>
    <xdr:to>
      <xdr:col>10</xdr:col>
      <xdr:colOff>0</xdr:colOff>
      <xdr:row>97</xdr:row>
      <xdr:rowOff>47625</xdr:rowOff>
    </xdr:to>
    <xdr:sp>
      <xdr:nvSpPr>
        <xdr:cNvPr id="50" name="Text 2"/>
        <xdr:cNvSpPr txBox="1">
          <a:spLocks noChangeArrowheads="1"/>
        </xdr:cNvSpPr>
      </xdr:nvSpPr>
      <xdr:spPr>
        <a:xfrm>
          <a:off x="247650" y="18640425"/>
          <a:ext cx="6048375" cy="47625"/>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financial year ended 30 April 2007.</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97</xdr:row>
      <xdr:rowOff>0</xdr:rowOff>
    </xdr:from>
    <xdr:to>
      <xdr:col>10</xdr:col>
      <xdr:colOff>0</xdr:colOff>
      <xdr:row>97</xdr:row>
      <xdr:rowOff>0</xdr:rowOff>
    </xdr:to>
    <xdr:sp>
      <xdr:nvSpPr>
        <xdr:cNvPr id="51" name="Text 2"/>
        <xdr:cNvSpPr txBox="1">
          <a:spLocks noChangeArrowheads="1"/>
        </xdr:cNvSpPr>
      </xdr:nvSpPr>
      <xdr:spPr>
        <a:xfrm>
          <a:off x="247650" y="186404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0</xdr:colOff>
      <xdr:row>8</xdr:row>
      <xdr:rowOff>0</xdr:rowOff>
    </xdr:from>
    <xdr:to>
      <xdr:col>10</xdr:col>
      <xdr:colOff>0</xdr:colOff>
      <xdr:row>18</xdr:row>
      <xdr:rowOff>85725</xdr:rowOff>
    </xdr:to>
    <xdr:sp>
      <xdr:nvSpPr>
        <xdr:cNvPr id="52" name="Text 2"/>
        <xdr:cNvSpPr txBox="1">
          <a:spLocks noChangeArrowheads="1"/>
        </xdr:cNvSpPr>
      </xdr:nvSpPr>
      <xdr:spPr>
        <a:xfrm>
          <a:off x="238125" y="1543050"/>
          <a:ext cx="6057900" cy="1990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in accordance with FRS 134:  Interim Financial Reporting and Chapter 9, Part K of the Listing Requirements of Bursa Malaysia Securities Berhad, and should be read in conjunction with the Group’s audited financial statements for the year ended 30 April 2007.
The accounting policies and methods of computation used in the preparation of the quarterly financial statements are consistent with those applied in the latest audited annual financial statements ended 30 April 2007 except for the adoption of the following new/revised Financial Reporting Standards ("FRS") and Amendment to FRS which are relevant to the Group:
</a:t>
          </a:r>
        </a:p>
      </xdr:txBody>
    </xdr:sp>
    <xdr:clientData/>
  </xdr:twoCellAnchor>
  <xdr:twoCellAnchor>
    <xdr:from>
      <xdr:col>2</xdr:col>
      <xdr:colOff>0</xdr:colOff>
      <xdr:row>56</xdr:row>
      <xdr:rowOff>0</xdr:rowOff>
    </xdr:from>
    <xdr:to>
      <xdr:col>10</xdr:col>
      <xdr:colOff>0</xdr:colOff>
      <xdr:row>56</xdr:row>
      <xdr:rowOff>0</xdr:rowOff>
    </xdr:to>
    <xdr:sp>
      <xdr:nvSpPr>
        <xdr:cNvPr id="53" name="Text 2"/>
        <xdr:cNvSpPr txBox="1">
          <a:spLocks noChangeArrowheads="1"/>
        </xdr:cNvSpPr>
      </xdr:nvSpPr>
      <xdr:spPr>
        <a:xfrm>
          <a:off x="504825" y="10829925"/>
          <a:ext cx="57912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biological assets, share of profit of asociates and other disclosures.
New Planting Expenditure which was previously classified under Property, Plant and Equipment is now disclosed separately as a line item in the Consolidated Balance Sheet as Biological Assets.
</a:t>
          </a:r>
        </a:p>
      </xdr:txBody>
    </xdr:sp>
    <xdr:clientData/>
  </xdr:twoCellAnchor>
  <xdr:twoCellAnchor>
    <xdr:from>
      <xdr:col>1</xdr:col>
      <xdr:colOff>9525</xdr:colOff>
      <xdr:row>97</xdr:row>
      <xdr:rowOff>19050</xdr:rowOff>
    </xdr:from>
    <xdr:to>
      <xdr:col>10</xdr:col>
      <xdr:colOff>0</xdr:colOff>
      <xdr:row>99</xdr:row>
      <xdr:rowOff>66675</xdr:rowOff>
    </xdr:to>
    <xdr:sp>
      <xdr:nvSpPr>
        <xdr:cNvPr id="54" name="Text 2"/>
        <xdr:cNvSpPr txBox="1">
          <a:spLocks noChangeArrowheads="1"/>
        </xdr:cNvSpPr>
      </xdr:nvSpPr>
      <xdr:spPr>
        <a:xfrm>
          <a:off x="247650" y="18659475"/>
          <a:ext cx="6048375" cy="4286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six months ended 31 October 2007.
</a:t>
          </a:r>
        </a:p>
      </xdr:txBody>
    </xdr:sp>
    <xdr:clientData/>
  </xdr:twoCellAnchor>
  <xdr:twoCellAnchor>
    <xdr:from>
      <xdr:col>1</xdr:col>
      <xdr:colOff>9525</xdr:colOff>
      <xdr:row>70</xdr:row>
      <xdr:rowOff>0</xdr:rowOff>
    </xdr:from>
    <xdr:to>
      <xdr:col>10</xdr:col>
      <xdr:colOff>0</xdr:colOff>
      <xdr:row>70</xdr:row>
      <xdr:rowOff>0</xdr:rowOff>
    </xdr:to>
    <xdr:sp>
      <xdr:nvSpPr>
        <xdr:cNvPr id="55"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70</xdr:row>
      <xdr:rowOff>0</xdr:rowOff>
    </xdr:from>
    <xdr:to>
      <xdr:col>10</xdr:col>
      <xdr:colOff>0</xdr:colOff>
      <xdr:row>70</xdr:row>
      <xdr:rowOff>0</xdr:rowOff>
    </xdr:to>
    <xdr:sp>
      <xdr:nvSpPr>
        <xdr:cNvPr id="56"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revised FRS 116: Property, Plant and Equipment requires the review of the residual value and remaining useful life of an item of property, plant and equipment at least at each financial year end. The Group revised the residual values of property, plant and equipment with effect from 1 May 2006. The revisions were accounted for as change in accounting estimates and as a result, the depreciation charges for the current quarter ended 31 July 2006 have been reduced by RM___________.
There were no other changes in estimates that have had a material effect in the current quarter results.</a:t>
          </a:r>
        </a:p>
      </xdr:txBody>
    </xdr:sp>
    <xdr:clientData/>
  </xdr:twoCellAnchor>
  <xdr:twoCellAnchor>
    <xdr:from>
      <xdr:col>1</xdr:col>
      <xdr:colOff>9525</xdr:colOff>
      <xdr:row>70</xdr:row>
      <xdr:rowOff>0</xdr:rowOff>
    </xdr:from>
    <xdr:to>
      <xdr:col>10</xdr:col>
      <xdr:colOff>0</xdr:colOff>
      <xdr:row>70</xdr:row>
      <xdr:rowOff>0</xdr:rowOff>
    </xdr:to>
    <xdr:sp>
      <xdr:nvSpPr>
        <xdr:cNvPr id="57"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continues to be affected by weather conditions. During the financial year under review, ffb production from Peninsular estates were lower than that of the preceding year due to the lagged effect of severe drought in early part of 2005 which has adversely affected ffb formation in the current financial year, particularly in the third quarter ended 31 January 2006. 
Overall, for the financial year ended 30 April 2006, the Group registered a 2% improvement in ffb production over that of the preceding year mainly owing to more areas coming into maturity and increasing yield trend from the young matured oil palms in the Group’s estates in Sabah which has helped to cushion the lower production in Peninsular estates arising from the ongoing replanting programme.</a:t>
          </a:r>
          <a:r>
            <a:rPr lang="en-US" cap="none" sz="1200" b="0" i="0" u="none" baseline="0">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58"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current quarter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59"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valuations of property, plant and equipment have been brought forward without amendment from the financial statements for the year ended 30 April 2006.</a:t>
          </a:r>
        </a:p>
      </xdr:txBody>
    </xdr:sp>
    <xdr:clientData/>
  </xdr:twoCellAnchor>
  <xdr:twoCellAnchor>
    <xdr:from>
      <xdr:col>1</xdr:col>
      <xdr:colOff>9525</xdr:colOff>
      <xdr:row>70</xdr:row>
      <xdr:rowOff>0</xdr:rowOff>
    </xdr:from>
    <xdr:to>
      <xdr:col>10</xdr:col>
      <xdr:colOff>0</xdr:colOff>
      <xdr:row>70</xdr:row>
      <xdr:rowOff>0</xdr:rowOff>
    </xdr:to>
    <xdr:sp>
      <xdr:nvSpPr>
        <xdr:cNvPr id="60"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issurances, cancellations, repurchases, resale and repayments of debt and securities during the financial period ended 31 July 2006.</a:t>
          </a:r>
        </a:p>
      </xdr:txBody>
    </xdr:sp>
    <xdr:clientData/>
  </xdr:twoCellAnchor>
  <xdr:twoCellAnchor>
    <xdr:from>
      <xdr:col>1</xdr:col>
      <xdr:colOff>9525</xdr:colOff>
      <xdr:row>70</xdr:row>
      <xdr:rowOff>0</xdr:rowOff>
    </xdr:from>
    <xdr:to>
      <xdr:col>10</xdr:col>
      <xdr:colOff>0</xdr:colOff>
      <xdr:row>70</xdr:row>
      <xdr:rowOff>0</xdr:rowOff>
    </xdr:to>
    <xdr:sp>
      <xdr:nvSpPr>
        <xdr:cNvPr id="61"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the composition of the Group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2"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financial period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3"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interim financial statements as at 31 July 2006 is as follows:</a:t>
          </a:r>
        </a:p>
      </xdr:txBody>
    </xdr:sp>
    <xdr:clientData/>
  </xdr:twoCellAnchor>
  <xdr:twoCellAnchor>
    <xdr:from>
      <xdr:col>1</xdr:col>
      <xdr:colOff>9525</xdr:colOff>
      <xdr:row>70</xdr:row>
      <xdr:rowOff>0</xdr:rowOff>
    </xdr:from>
    <xdr:to>
      <xdr:col>10</xdr:col>
      <xdr:colOff>0</xdr:colOff>
      <xdr:row>70</xdr:row>
      <xdr:rowOff>0</xdr:rowOff>
    </xdr:to>
    <xdr:sp>
      <xdr:nvSpPr>
        <xdr:cNvPr id="64"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70</xdr:row>
      <xdr:rowOff>0</xdr:rowOff>
    </xdr:from>
    <xdr:to>
      <xdr:col>10</xdr:col>
      <xdr:colOff>0</xdr:colOff>
      <xdr:row>70</xdr:row>
      <xdr:rowOff>0</xdr:rowOff>
    </xdr:to>
    <xdr:sp>
      <xdr:nvSpPr>
        <xdr:cNvPr id="65"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30 April 2006 up to the date of this announcement that has not been reflected in the interim financial statements for the period ended 31 July 2006.
</a:t>
          </a:r>
        </a:p>
      </xdr:txBody>
    </xdr:sp>
    <xdr:clientData/>
  </xdr:twoCellAnchor>
  <xdr:twoCellAnchor>
    <xdr:from>
      <xdr:col>0</xdr:col>
      <xdr:colOff>9525</xdr:colOff>
      <xdr:row>70</xdr:row>
      <xdr:rowOff>0</xdr:rowOff>
    </xdr:from>
    <xdr:to>
      <xdr:col>8</xdr:col>
      <xdr:colOff>85725</xdr:colOff>
      <xdr:row>70</xdr:row>
      <xdr:rowOff>0</xdr:rowOff>
    </xdr:to>
    <xdr:sp>
      <xdr:nvSpPr>
        <xdr:cNvPr id="66" name="Text 2"/>
        <xdr:cNvSpPr txBox="1">
          <a:spLocks noChangeArrowheads="1"/>
        </xdr:cNvSpPr>
      </xdr:nvSpPr>
      <xdr:spPr>
        <a:xfrm>
          <a:off x="9525" y="13496925"/>
          <a:ext cx="52292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PART B - EXPLANATORY NOTES PURSUANT TO APPANDIX 9B OF  REQUIREMENTS   </a:t>
          </a:r>
        </a:p>
      </xdr:txBody>
    </xdr:sp>
    <xdr:clientData/>
  </xdr:twoCellAnchor>
  <xdr:twoCellAnchor>
    <xdr:from>
      <xdr:col>1</xdr:col>
      <xdr:colOff>9525</xdr:colOff>
      <xdr:row>70</xdr:row>
      <xdr:rowOff>0</xdr:rowOff>
    </xdr:from>
    <xdr:to>
      <xdr:col>10</xdr:col>
      <xdr:colOff>0</xdr:colOff>
      <xdr:row>70</xdr:row>
      <xdr:rowOff>0</xdr:rowOff>
    </xdr:to>
    <xdr:sp>
      <xdr:nvSpPr>
        <xdr:cNvPr id="67"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For the current quarter under review, the Group achieved a profit before taxation of RM7.53 million, which was 18% higher than the RM6.40 million achieved in the corresponding quarter in the preceding financial year. The higher profit was contributed by higher investments income owing to improved market condition and write back of provision for diminution in value of investment in an associate.
For the financial year ended 30 April 2006, the Group’s pretax profit of RM32.63 million was 2% lower as compared with the RM33.41 million in the preceding financial year mainly due to lower CPO price and higher replanting expenditure incurred.
The Group’s after tax profit of RM24.45 million in the current financial year was 27% lower than the RM33.57 million in the preceding year which had included an amount of RM8.59 million deferred tax assets being unabsorbed capital allowance and unutilized tax losses carried forward of a subsidiary. Excluding the deferred tax assets, the Group’s after tax profit for the current financial year was 2% lower as compared with that of the preceding year. 
</a:t>
          </a:r>
        </a:p>
      </xdr:txBody>
    </xdr:sp>
    <xdr:clientData/>
  </xdr:twoCellAnchor>
  <xdr:twoCellAnchor>
    <xdr:from>
      <xdr:col>1</xdr:col>
      <xdr:colOff>9525</xdr:colOff>
      <xdr:row>70</xdr:row>
      <xdr:rowOff>0</xdr:rowOff>
    </xdr:from>
    <xdr:to>
      <xdr:col>10</xdr:col>
      <xdr:colOff>0</xdr:colOff>
      <xdr:row>70</xdr:row>
      <xdr:rowOff>0</xdr:rowOff>
    </xdr:to>
    <xdr:sp>
      <xdr:nvSpPr>
        <xdr:cNvPr id="68"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profit before taxation of RM7.53 million for the current quarter ended 30 April 2006 was 35% higher than the RM5.58 million achieved in the preceding quarter ended 31 January 2006 mainly due to higher ffb production by 31% as well as higher CPO price.
</a:t>
          </a:r>
          <a:r>
            <a:rPr lang="en-US" cap="none" sz="1000" b="0" i="0" u="none" baseline="0">
              <a:solidFill>
                <a:srgbClr val="FF0000"/>
              </a:solidFill>
              <a:latin typeface="Arial"/>
              <a:ea typeface="Arial"/>
              <a:cs typeface="Arial"/>
            </a:rPr>
            <a:t>
</a:t>
          </a:r>
        </a:p>
      </xdr:txBody>
    </xdr:sp>
    <xdr:clientData/>
  </xdr:twoCellAnchor>
  <xdr:twoCellAnchor>
    <xdr:from>
      <xdr:col>1</xdr:col>
      <xdr:colOff>9525</xdr:colOff>
      <xdr:row>70</xdr:row>
      <xdr:rowOff>0</xdr:rowOff>
    </xdr:from>
    <xdr:to>
      <xdr:col>10</xdr:col>
      <xdr:colOff>0</xdr:colOff>
      <xdr:row>70</xdr:row>
      <xdr:rowOff>0</xdr:rowOff>
    </xdr:to>
    <xdr:sp>
      <xdr:nvSpPr>
        <xdr:cNvPr id="69"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Group’s FFB production for the coming financial year ending 30 April 2007 is expected to be 10% higher due to more areas coming into harvesting and increasing yield trend from the young matured oil palms in Group estates. At the same time, the Group continues to replant the old palm trees in line with its replanting programme to optimise yield in the longer term. Should the CPO price be maintained at the current level of RM1,400 per tonne or higher and barring any unforeseen circumstances, the Group expects another year of good performance.</a:t>
          </a:r>
        </a:p>
      </xdr:txBody>
    </xdr:sp>
    <xdr:clientData/>
  </xdr:twoCellAnchor>
  <xdr:twoCellAnchor>
    <xdr:from>
      <xdr:col>1</xdr:col>
      <xdr:colOff>9525</xdr:colOff>
      <xdr:row>70</xdr:row>
      <xdr:rowOff>0</xdr:rowOff>
    </xdr:from>
    <xdr:to>
      <xdr:col>10</xdr:col>
      <xdr:colOff>0</xdr:colOff>
      <xdr:row>70</xdr:row>
      <xdr:rowOff>0</xdr:rowOff>
    </xdr:to>
    <xdr:sp>
      <xdr:nvSpPr>
        <xdr:cNvPr id="70" name="Text 2"/>
        <xdr:cNvSpPr txBox="1">
          <a:spLocks noChangeArrowheads="1"/>
        </xdr:cNvSpPr>
      </xdr:nvSpPr>
      <xdr:spPr>
        <a:xfrm>
          <a:off x="247650" y="13496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financial period ended 31 July 2006.</a:t>
          </a:r>
          <a:r>
            <a:rPr lang="en-US" cap="none" sz="1000" b="0" i="0" u="none" baseline="0">
              <a:latin typeface="Arial"/>
              <a:ea typeface="Arial"/>
              <a:cs typeface="Arial"/>
            </a:rPr>
            <a:t>
</a:t>
          </a:r>
          <a:r>
            <a:rPr lang="en-US" cap="none" sz="1000" b="0" i="0" u="none" baseline="0">
              <a:solidFill>
                <a:srgbClr val="FF0000"/>
              </a:solidFill>
              <a:latin typeface="Arial"/>
              <a:ea typeface="Arial"/>
              <a:cs typeface="Arial"/>
            </a:rPr>
            <a:t>
</a:t>
          </a:r>
        </a:p>
      </xdr:txBody>
    </xdr:sp>
    <xdr:clientData/>
  </xdr:twoCellAnchor>
  <xdr:twoCellAnchor>
    <xdr:from>
      <xdr:col>1</xdr:col>
      <xdr:colOff>0</xdr:colOff>
      <xdr:row>70</xdr:row>
      <xdr:rowOff>0</xdr:rowOff>
    </xdr:from>
    <xdr:to>
      <xdr:col>9</xdr:col>
      <xdr:colOff>933450</xdr:colOff>
      <xdr:row>70</xdr:row>
      <xdr:rowOff>0</xdr:rowOff>
    </xdr:to>
    <xdr:sp>
      <xdr:nvSpPr>
        <xdr:cNvPr id="71" name="TextBox 75"/>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taxation at the statutory income tax rate to income tax expense at the effective income tax rate of the Group and of the Company are as follows:</a:t>
          </a:r>
        </a:p>
      </xdr:txBody>
    </xdr:sp>
    <xdr:clientData/>
  </xdr:twoCellAnchor>
  <xdr:twoCellAnchor>
    <xdr:from>
      <xdr:col>1</xdr:col>
      <xdr:colOff>0</xdr:colOff>
      <xdr:row>70</xdr:row>
      <xdr:rowOff>0</xdr:rowOff>
    </xdr:from>
    <xdr:to>
      <xdr:col>9</xdr:col>
      <xdr:colOff>933450</xdr:colOff>
      <xdr:row>70</xdr:row>
      <xdr:rowOff>0</xdr:rowOff>
    </xdr:to>
    <xdr:sp>
      <xdr:nvSpPr>
        <xdr:cNvPr id="72" name="TextBox 76"/>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70</xdr:row>
      <xdr:rowOff>0</xdr:rowOff>
    </xdr:from>
    <xdr:to>
      <xdr:col>9</xdr:col>
      <xdr:colOff>933450</xdr:colOff>
      <xdr:row>70</xdr:row>
      <xdr:rowOff>0</xdr:rowOff>
    </xdr:to>
    <xdr:sp>
      <xdr:nvSpPr>
        <xdr:cNvPr id="73" name="TextBox 77"/>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sales of unquoted investments and properties.</a:t>
          </a:r>
        </a:p>
      </xdr:txBody>
    </xdr:sp>
    <xdr:clientData/>
  </xdr:twoCellAnchor>
  <xdr:twoCellAnchor>
    <xdr:from>
      <xdr:col>1</xdr:col>
      <xdr:colOff>0</xdr:colOff>
      <xdr:row>70</xdr:row>
      <xdr:rowOff>0</xdr:rowOff>
    </xdr:from>
    <xdr:to>
      <xdr:col>9</xdr:col>
      <xdr:colOff>933450</xdr:colOff>
      <xdr:row>70</xdr:row>
      <xdr:rowOff>0</xdr:rowOff>
    </xdr:to>
    <xdr:sp>
      <xdr:nvSpPr>
        <xdr:cNvPr id="74" name="TextBox 78"/>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borrowings as at 31 July 2006.</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70</xdr:row>
      <xdr:rowOff>0</xdr:rowOff>
    </xdr:from>
    <xdr:to>
      <xdr:col>9</xdr:col>
      <xdr:colOff>933450</xdr:colOff>
      <xdr:row>70</xdr:row>
      <xdr:rowOff>0</xdr:rowOff>
    </xdr:to>
    <xdr:sp>
      <xdr:nvSpPr>
        <xdr:cNvPr id="75" name="TextBox 79"/>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70</xdr:row>
      <xdr:rowOff>0</xdr:rowOff>
    </xdr:from>
    <xdr:to>
      <xdr:col>9</xdr:col>
      <xdr:colOff>933450</xdr:colOff>
      <xdr:row>70</xdr:row>
      <xdr:rowOff>0</xdr:rowOff>
    </xdr:to>
    <xdr:sp>
      <xdr:nvSpPr>
        <xdr:cNvPr id="76" name="TextBox 80"/>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were no off balance sheet financial instruments at the date of this report.</a:t>
          </a:r>
        </a:p>
      </xdr:txBody>
    </xdr:sp>
    <xdr:clientData/>
  </xdr:twoCellAnchor>
  <xdr:twoCellAnchor>
    <xdr:from>
      <xdr:col>2</xdr:col>
      <xdr:colOff>9525</xdr:colOff>
      <xdr:row>70</xdr:row>
      <xdr:rowOff>0</xdr:rowOff>
    </xdr:from>
    <xdr:to>
      <xdr:col>9</xdr:col>
      <xdr:colOff>933450</xdr:colOff>
      <xdr:row>70</xdr:row>
      <xdr:rowOff>0</xdr:rowOff>
    </xdr:to>
    <xdr:sp>
      <xdr:nvSpPr>
        <xdr:cNvPr id="77" name="TextBox 81"/>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70</xdr:row>
      <xdr:rowOff>0</xdr:rowOff>
    </xdr:from>
    <xdr:to>
      <xdr:col>9</xdr:col>
      <xdr:colOff>933450</xdr:colOff>
      <xdr:row>70</xdr:row>
      <xdr:rowOff>0</xdr:rowOff>
    </xdr:to>
    <xdr:sp>
      <xdr:nvSpPr>
        <xdr:cNvPr id="78" name="TextBox 82"/>
        <xdr:cNvSpPr txBox="1">
          <a:spLocks noChangeArrowheads="1"/>
        </xdr:cNvSpPr>
      </xdr:nvSpPr>
      <xdr:spPr>
        <a:xfrm>
          <a:off x="942975" y="134969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70</xdr:row>
      <xdr:rowOff>0</xdr:rowOff>
    </xdr:from>
    <xdr:to>
      <xdr:col>9</xdr:col>
      <xdr:colOff>933450</xdr:colOff>
      <xdr:row>70</xdr:row>
      <xdr:rowOff>0</xdr:rowOff>
    </xdr:to>
    <xdr:sp>
      <xdr:nvSpPr>
        <xdr:cNvPr id="79" name="TextBox 83"/>
        <xdr:cNvSpPr txBox="1">
          <a:spLocks noChangeArrowheads="1"/>
        </xdr:cNvSpPr>
      </xdr:nvSpPr>
      <xdr:spPr>
        <a:xfrm>
          <a:off x="942975" y="13496925"/>
          <a:ext cx="52292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64.89 hectares of the Company’s land in Daerah Alor Gajah, Melaka which were acquired by the Melaka State Government in 1995.</a:t>
          </a:r>
        </a:p>
      </xdr:txBody>
    </xdr:sp>
    <xdr:clientData/>
  </xdr:twoCellAnchor>
  <xdr:twoCellAnchor>
    <xdr:from>
      <xdr:col>2</xdr:col>
      <xdr:colOff>9525</xdr:colOff>
      <xdr:row>70</xdr:row>
      <xdr:rowOff>0</xdr:rowOff>
    </xdr:from>
    <xdr:to>
      <xdr:col>9</xdr:col>
      <xdr:colOff>933450</xdr:colOff>
      <xdr:row>70</xdr:row>
      <xdr:rowOff>0</xdr:rowOff>
    </xdr:to>
    <xdr:sp>
      <xdr:nvSpPr>
        <xdr:cNvPr id="80" name="TextBox 84"/>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 mentioned above. However, the outcome is not expected to have any significant impact on the financial position of the Group.</a:t>
          </a:r>
        </a:p>
      </xdr:txBody>
    </xdr:sp>
    <xdr:clientData/>
  </xdr:twoCellAnchor>
  <xdr:twoCellAnchor>
    <xdr:from>
      <xdr:col>2</xdr:col>
      <xdr:colOff>9525</xdr:colOff>
      <xdr:row>70</xdr:row>
      <xdr:rowOff>0</xdr:rowOff>
    </xdr:from>
    <xdr:to>
      <xdr:col>9</xdr:col>
      <xdr:colOff>933450</xdr:colOff>
      <xdr:row>70</xdr:row>
      <xdr:rowOff>0</xdr:rowOff>
    </xdr:to>
    <xdr:sp>
      <xdr:nvSpPr>
        <xdr:cNvPr id="81" name="TextBox 85"/>
        <xdr:cNvSpPr txBox="1">
          <a:spLocks noChangeArrowheads="1"/>
        </xdr:cNvSpPr>
      </xdr:nvSpPr>
      <xdr:spPr>
        <a:xfrm>
          <a:off x="514350" y="13496925"/>
          <a:ext cx="56578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UMB had on 16 January 2004, been served a writ of summons by Brilliant Team Management Sdn Bhd, filed in the Malacca High Court, claiming RM1,760,000 being finder’s fee. On 20 February 2004, UMB filed a Defence and Counterclaim. On the advice of the solicitors, UMB will contest the claim vigorously. The case was fixed for mention on 18 January 2006 but postponed to 16 June 2006 and again postponed to 21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2" name="TextBox 86"/>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 interim dividend has been declared for the financial period ended 31 July 2006 (31 July 2005: Nil).</a:t>
          </a:r>
        </a:p>
      </xdr:txBody>
    </xdr:sp>
    <xdr:clientData/>
  </xdr:twoCellAnchor>
  <xdr:twoCellAnchor>
    <xdr:from>
      <xdr:col>1</xdr:col>
      <xdr:colOff>0</xdr:colOff>
      <xdr:row>70</xdr:row>
      <xdr:rowOff>0</xdr:rowOff>
    </xdr:from>
    <xdr:to>
      <xdr:col>9</xdr:col>
      <xdr:colOff>933450</xdr:colOff>
      <xdr:row>70</xdr:row>
      <xdr:rowOff>0</xdr:rowOff>
    </xdr:to>
    <xdr:sp>
      <xdr:nvSpPr>
        <xdr:cNvPr id="83" name="TextBox 87"/>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interim financial statements were authorised for issue by the Board of Directors in accordance with a resolution of the directors on __ September 2006.</a:t>
          </a:r>
        </a:p>
      </xdr:txBody>
    </xdr:sp>
    <xdr:clientData/>
  </xdr:twoCellAnchor>
  <xdr:twoCellAnchor>
    <xdr:from>
      <xdr:col>1</xdr:col>
      <xdr:colOff>0</xdr:colOff>
      <xdr:row>70</xdr:row>
      <xdr:rowOff>0</xdr:rowOff>
    </xdr:from>
    <xdr:to>
      <xdr:col>9</xdr:col>
      <xdr:colOff>933450</xdr:colOff>
      <xdr:row>70</xdr:row>
      <xdr:rowOff>0</xdr:rowOff>
    </xdr:to>
    <xdr:sp>
      <xdr:nvSpPr>
        <xdr:cNvPr id="84" name="TextBox 88"/>
        <xdr:cNvSpPr txBox="1">
          <a:spLocks noChangeArrowheads="1"/>
        </xdr:cNvSpPr>
      </xdr:nvSpPr>
      <xdr:spPr>
        <a:xfrm>
          <a:off x="238125" y="13496925"/>
          <a:ext cx="59340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share and diluted earnings per share of the Group were the same for the current quarter and financial period ended 31 July 2006 as there was no dilutive effect in the periods under review.
The earnings per share amounts are calculated by dividing profit for the period attributable to ordinary equity holders by the number weighted average number of ordinary shares in issue during the period.</a:t>
          </a:r>
        </a:p>
      </xdr:txBody>
    </xdr:sp>
    <xdr:clientData/>
  </xdr:twoCellAnchor>
  <xdr:twoCellAnchor>
    <xdr:from>
      <xdr:col>1</xdr:col>
      <xdr:colOff>9525</xdr:colOff>
      <xdr:row>70</xdr:row>
      <xdr:rowOff>19050</xdr:rowOff>
    </xdr:from>
    <xdr:to>
      <xdr:col>10</xdr:col>
      <xdr:colOff>0</xdr:colOff>
      <xdr:row>72</xdr:row>
      <xdr:rowOff>123825</xdr:rowOff>
    </xdr:to>
    <xdr:sp>
      <xdr:nvSpPr>
        <xdr:cNvPr id="85" name="Text 2"/>
        <xdr:cNvSpPr txBox="1">
          <a:spLocks noChangeArrowheads="1"/>
        </xdr:cNvSpPr>
      </xdr:nvSpPr>
      <xdr:spPr>
        <a:xfrm>
          <a:off x="247650" y="13515975"/>
          <a:ext cx="6048375" cy="48577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changes in estimates that have a material effect against results in the current quarter and current financial year-to-date ended 31 October 2007.</a:t>
          </a:r>
        </a:p>
      </xdr:txBody>
    </xdr:sp>
    <xdr:clientData/>
  </xdr:twoCellAnchor>
  <xdr:twoCellAnchor>
    <xdr:from>
      <xdr:col>1</xdr:col>
      <xdr:colOff>9525</xdr:colOff>
      <xdr:row>84</xdr:row>
      <xdr:rowOff>0</xdr:rowOff>
    </xdr:from>
    <xdr:to>
      <xdr:col>10</xdr:col>
      <xdr:colOff>0</xdr:colOff>
      <xdr:row>84</xdr:row>
      <xdr:rowOff>0</xdr:rowOff>
    </xdr:to>
    <xdr:sp>
      <xdr:nvSpPr>
        <xdr:cNvPr id="86" name="Text 2"/>
        <xdr:cNvSpPr txBox="1">
          <a:spLocks noChangeArrowheads="1"/>
        </xdr:cNvSpPr>
      </xdr:nvSpPr>
      <xdr:spPr>
        <a:xfrm>
          <a:off x="247650" y="16163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dividend has been paid during the three months ended 31 July 2007.</a:t>
          </a:r>
        </a:p>
      </xdr:txBody>
    </xdr:sp>
    <xdr:clientData/>
  </xdr:twoCellAnchor>
  <xdr:twoCellAnchor>
    <xdr:from>
      <xdr:col>1</xdr:col>
      <xdr:colOff>9525</xdr:colOff>
      <xdr:row>100</xdr:row>
      <xdr:rowOff>0</xdr:rowOff>
    </xdr:from>
    <xdr:to>
      <xdr:col>10</xdr:col>
      <xdr:colOff>0</xdr:colOff>
      <xdr:row>100</xdr:row>
      <xdr:rowOff>0</xdr:rowOff>
    </xdr:to>
    <xdr:sp>
      <xdr:nvSpPr>
        <xdr:cNvPr id="87" name="Text 2"/>
        <xdr:cNvSpPr txBox="1">
          <a:spLocks noChangeArrowheads="1"/>
        </xdr:cNvSpPr>
      </xdr:nvSpPr>
      <xdr:spPr>
        <a:xfrm>
          <a:off x="247650" y="19211925"/>
          <a:ext cx="60483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three months ended 31 July 2007.</a:t>
          </a:r>
        </a:p>
      </xdr:txBody>
    </xdr:sp>
    <xdr:clientData/>
  </xdr:twoCellAnchor>
  <xdr:twoCellAnchor>
    <xdr:from>
      <xdr:col>6</xdr:col>
      <xdr:colOff>28575</xdr:colOff>
      <xdr:row>21</xdr:row>
      <xdr:rowOff>28575</xdr:rowOff>
    </xdr:from>
    <xdr:to>
      <xdr:col>7</xdr:col>
      <xdr:colOff>0</xdr:colOff>
      <xdr:row>24</xdr:row>
      <xdr:rowOff>161925</xdr:rowOff>
    </xdr:to>
    <xdr:sp>
      <xdr:nvSpPr>
        <xdr:cNvPr id="88" name="AutoShape 93"/>
        <xdr:cNvSpPr>
          <a:spLocks/>
        </xdr:cNvSpPr>
      </xdr:nvSpPr>
      <xdr:spPr>
        <a:xfrm>
          <a:off x="3724275" y="4048125"/>
          <a:ext cx="57150" cy="70485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xdr:colOff>
      <xdr:row>76</xdr:row>
      <xdr:rowOff>19050</xdr:rowOff>
    </xdr:from>
    <xdr:to>
      <xdr:col>10</xdr:col>
      <xdr:colOff>0</xdr:colOff>
      <xdr:row>78</xdr:row>
      <xdr:rowOff>57150</xdr:rowOff>
    </xdr:to>
    <xdr:sp>
      <xdr:nvSpPr>
        <xdr:cNvPr id="89" name="Text 2"/>
        <xdr:cNvSpPr txBox="1">
          <a:spLocks noChangeArrowheads="1"/>
        </xdr:cNvSpPr>
      </xdr:nvSpPr>
      <xdr:spPr>
        <a:xfrm>
          <a:off x="247650" y="14658975"/>
          <a:ext cx="6048375" cy="4191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dividends paid during the six months ended 31 October 2007 were as follow:</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5</xdr:row>
      <xdr:rowOff>0</xdr:rowOff>
    </xdr:to>
    <xdr:sp>
      <xdr:nvSpPr>
        <xdr:cNvPr id="1"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quarterly financial statements have been prepared under the historical cost convention except for the revaluation of freehold and leasehold estates and buildings included within property, plant and equipment.
The quarterly financial statements are unaudited and have been prepared in accordance with the requirements of FRS 134: Interim Financial Reporting and paragraph 9.22 of the Listing Requirements of Bursa Malaysia Securities Berhad.
The quarterly financial statements should be read in conjunction with the audited financial statements for the year ended 30 April 2006. These explanatory notes attached to the quarterly financial statements provide an explanation of events and transactions that are significant to an understanding of the changes in the financial position and performance of the Group since the year ended 30 April 2006.</a:t>
          </a:r>
          <a:r>
            <a:rPr lang="en-US" cap="none" sz="1000" b="0" i="0" u="none" baseline="0">
              <a:latin typeface="Arial"/>
              <a:ea typeface="Arial"/>
              <a:cs typeface="Arial"/>
            </a:rPr>
            <a:t>
</a:t>
          </a:r>
        </a:p>
      </xdr:txBody>
    </xdr:sp>
    <xdr:clientData/>
  </xdr:twoCellAnchor>
  <xdr:twoCellAnchor>
    <xdr:from>
      <xdr:col>1</xdr:col>
      <xdr:colOff>0</xdr:colOff>
      <xdr:row>5</xdr:row>
      <xdr:rowOff>0</xdr:rowOff>
    </xdr:from>
    <xdr:to>
      <xdr:col>10</xdr:col>
      <xdr:colOff>0</xdr:colOff>
      <xdr:row>5</xdr:row>
      <xdr:rowOff>0</xdr:rowOff>
    </xdr:to>
    <xdr:sp>
      <xdr:nvSpPr>
        <xdr:cNvPr id="2"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significant accounting policies adopted in the preparation of the quarterly financial statements are consistent with those applied in the audited financial statements for the year ended 30 April 2006 except for the adoption of the following new/revised Financial Reporting Standards ("FRS") effective for the period beginning 1 May 2006:</a:t>
          </a:r>
        </a:p>
      </xdr:txBody>
    </xdr:sp>
    <xdr:clientData/>
  </xdr:twoCellAnchor>
  <xdr:twoCellAnchor>
    <xdr:from>
      <xdr:col>1</xdr:col>
      <xdr:colOff>0</xdr:colOff>
      <xdr:row>5</xdr:row>
      <xdr:rowOff>0</xdr:rowOff>
    </xdr:from>
    <xdr:to>
      <xdr:col>10</xdr:col>
      <xdr:colOff>0</xdr:colOff>
      <xdr:row>5</xdr:row>
      <xdr:rowOff>0</xdr:rowOff>
    </xdr:to>
    <xdr:sp>
      <xdr:nvSpPr>
        <xdr:cNvPr id="3"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FRS 102, 108, 110, 116, 127, 128, 132 and 133 does not have significant financial impact on the Group.
The 3 FRSs that have been issued by MASB but are not effective yet for the Group in the current financial year are as follows:</a:t>
          </a:r>
        </a:p>
      </xdr:txBody>
    </xdr:sp>
    <xdr:clientData/>
  </xdr:twoCellAnchor>
  <xdr:twoCellAnchor>
    <xdr:from>
      <xdr:col>10</xdr:col>
      <xdr:colOff>0</xdr:colOff>
      <xdr:row>5</xdr:row>
      <xdr:rowOff>0</xdr:rowOff>
    </xdr:from>
    <xdr:to>
      <xdr:col>10</xdr:col>
      <xdr:colOff>28575</xdr:colOff>
      <xdr:row>5</xdr:row>
      <xdr:rowOff>0</xdr:rowOff>
    </xdr:to>
    <xdr:sp>
      <xdr:nvSpPr>
        <xdr:cNvPr id="4" name="Text 2"/>
        <xdr:cNvSpPr txBox="1">
          <a:spLocks noChangeArrowheads="1"/>
        </xdr:cNvSpPr>
      </xdr:nvSpPr>
      <xdr:spPr>
        <a:xfrm>
          <a:off x="5924550" y="971550"/>
          <a:ext cx="28575" cy="0"/>
        </a:xfrm>
        <a:prstGeom prst="rect">
          <a:avLst/>
        </a:prstGeom>
        <a:no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10</xdr:col>
      <xdr:colOff>0</xdr:colOff>
      <xdr:row>5</xdr:row>
      <xdr:rowOff>0</xdr:rowOff>
    </xdr:to>
    <xdr:sp>
      <xdr:nvSpPr>
        <xdr:cNvPr id="5"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income statement and subsequent reversal is not allowed. Prior to 1 May 2006, goodwill was amortised on a straight-line basis over its estimated useful life of 20 years. This change in accounting policy has been accounted for prospectively for business combinations where the agreement date is on or after 1 January 2006. The transitional provisions of FRS 3, however, have required the Group to eliminate at 1 May 2006 the carrying amount of the accumulated amortisation of RM2,361,000 against the carrying amount of goodwill. The carrying amount of goodwill as at 1 May 2006 of RM18,628,000 ceased to be amortised. This has the effect of reducing the amortisation charges by RM262,000 in the current quarter ended 31 July 2006. 
</a:t>
          </a:r>
        </a:p>
      </xdr:txBody>
    </xdr:sp>
    <xdr:clientData/>
  </xdr:twoCellAnchor>
  <xdr:twoCellAnchor>
    <xdr:from>
      <xdr:col>1</xdr:col>
      <xdr:colOff>247650</xdr:colOff>
      <xdr:row>5</xdr:row>
      <xdr:rowOff>0</xdr:rowOff>
    </xdr:from>
    <xdr:to>
      <xdr:col>10</xdr:col>
      <xdr:colOff>0</xdr:colOff>
      <xdr:row>5</xdr:row>
      <xdr:rowOff>0</xdr:rowOff>
    </xdr:to>
    <xdr:sp>
      <xdr:nvSpPr>
        <xdr:cNvPr id="6"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adoption of the revised FRS 101 has affected the presentation of share of results of asociates and other disclosures.
The current period's presentation of Group's financial statements is based on the revised requirements of FRS 101, with the comparatives restated to conform with the current period's presentation.</a:t>
          </a:r>
        </a:p>
      </xdr:txBody>
    </xdr:sp>
    <xdr:clientData/>
  </xdr:twoCellAnchor>
  <xdr:twoCellAnchor>
    <xdr:from>
      <xdr:col>1</xdr:col>
      <xdr:colOff>9525</xdr:colOff>
      <xdr:row>5</xdr:row>
      <xdr:rowOff>0</xdr:rowOff>
    </xdr:from>
    <xdr:to>
      <xdr:col>10</xdr:col>
      <xdr:colOff>0</xdr:colOff>
      <xdr:row>5</xdr:row>
      <xdr:rowOff>0</xdr:rowOff>
    </xdr:to>
    <xdr:sp>
      <xdr:nvSpPr>
        <xdr:cNvPr id="7" name="Text 2"/>
        <xdr:cNvSpPr txBox="1">
          <a:spLocks noChangeArrowheads="1"/>
        </xdr:cNvSpPr>
      </xdr:nvSpPr>
      <xdr:spPr>
        <a:xfrm>
          <a:off x="285750" y="9715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following comparative amounts have been restated due to the adoption of new and revised FRSs:</a:t>
          </a:r>
        </a:p>
      </xdr:txBody>
    </xdr:sp>
    <xdr:clientData/>
  </xdr:twoCellAnchor>
  <xdr:twoCellAnchor>
    <xdr:from>
      <xdr:col>2</xdr:col>
      <xdr:colOff>0</xdr:colOff>
      <xdr:row>5</xdr:row>
      <xdr:rowOff>0</xdr:rowOff>
    </xdr:from>
    <xdr:to>
      <xdr:col>10</xdr:col>
      <xdr:colOff>0</xdr:colOff>
      <xdr:row>5</xdr:row>
      <xdr:rowOff>0</xdr:rowOff>
    </xdr:to>
    <xdr:sp>
      <xdr:nvSpPr>
        <xdr:cNvPr id="8" name="Text 2"/>
        <xdr:cNvSpPr txBox="1">
          <a:spLocks noChangeArrowheads="1"/>
        </xdr:cNvSpPr>
      </xdr:nvSpPr>
      <xdr:spPr>
        <a:xfrm>
          <a:off x="523875" y="971550"/>
          <a:ext cx="54006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new FRS 3 has resulted in consequential amendments to another accounting standards, FRS 136.</a:t>
          </a:r>
        </a:p>
      </xdr:txBody>
    </xdr:sp>
    <xdr:clientData/>
  </xdr:twoCellAnchor>
  <xdr:twoCellAnchor>
    <xdr:from>
      <xdr:col>1</xdr:col>
      <xdr:colOff>0</xdr:colOff>
      <xdr:row>5</xdr:row>
      <xdr:rowOff>0</xdr:rowOff>
    </xdr:from>
    <xdr:to>
      <xdr:col>10</xdr:col>
      <xdr:colOff>0</xdr:colOff>
      <xdr:row>5</xdr:row>
      <xdr:rowOff>0</xdr:rowOff>
    </xdr:to>
    <xdr:sp>
      <xdr:nvSpPr>
        <xdr:cNvPr id="9" name="Text 2"/>
        <xdr:cNvSpPr txBox="1">
          <a:spLocks noChangeArrowheads="1"/>
        </xdr:cNvSpPr>
      </xdr:nvSpPr>
      <xdr:spPr>
        <a:xfrm>
          <a:off x="276225" y="971550"/>
          <a:ext cx="564832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FRS 117 and 124 will be effective from 1 January 2007 while the effective date of FRS 139 has been deferred to a date to be announced by MASB. As permitted by the transitional provisions of these 3 FRSs, the Group is not required to disclose the possible impact of the 3 FRSs in the current interim financial statements.
The principal effects of the changes in accounting policies resulting from the adoption of the other new/revised FRSs are discussed below:</a:t>
          </a:r>
        </a:p>
      </xdr:txBody>
    </xdr:sp>
    <xdr:clientData/>
  </xdr:twoCellAnchor>
  <xdr:twoCellAnchor>
    <xdr:from>
      <xdr:col>10</xdr:col>
      <xdr:colOff>0</xdr:colOff>
      <xdr:row>17</xdr:row>
      <xdr:rowOff>0</xdr:rowOff>
    </xdr:from>
    <xdr:to>
      <xdr:col>10</xdr:col>
      <xdr:colOff>38100</xdr:colOff>
      <xdr:row>17</xdr:row>
      <xdr:rowOff>76200</xdr:rowOff>
    </xdr:to>
    <xdr:sp>
      <xdr:nvSpPr>
        <xdr:cNvPr id="10" name="Text 2"/>
        <xdr:cNvSpPr txBox="1">
          <a:spLocks noChangeArrowheads="1"/>
        </xdr:cNvSpPr>
      </xdr:nvSpPr>
      <xdr:spPr>
        <a:xfrm>
          <a:off x="5924550" y="3257550"/>
          <a:ext cx="38100" cy="76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auditors' report on the financial statements for the year ended 30 April 2006 was not qualified.</a:t>
          </a:r>
        </a:p>
      </xdr:txBody>
    </xdr:sp>
    <xdr:clientData/>
  </xdr:twoCellAnchor>
  <xdr:twoCellAnchor>
    <xdr:from>
      <xdr:col>1</xdr:col>
      <xdr:colOff>9525</xdr:colOff>
      <xdr:row>43</xdr:row>
      <xdr:rowOff>0</xdr:rowOff>
    </xdr:from>
    <xdr:to>
      <xdr:col>10</xdr:col>
      <xdr:colOff>0</xdr:colOff>
      <xdr:row>43</xdr:row>
      <xdr:rowOff>0</xdr:rowOff>
    </xdr:to>
    <xdr:sp>
      <xdr:nvSpPr>
        <xdr:cNvPr id="11" name="Text 2"/>
        <xdr:cNvSpPr txBox="1">
          <a:spLocks noChangeArrowheads="1"/>
        </xdr:cNvSpPr>
      </xdr:nvSpPr>
      <xdr:spPr>
        <a:xfrm>
          <a:off x="285750" y="78009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unusual items affecting assets, liabilities, equity, net income, or cash flows during the financial period ended 31 July 2006 except as disclosed in Note 2 and Note 7.</a:t>
          </a:r>
        </a:p>
      </xdr:txBody>
    </xdr:sp>
    <xdr:clientData/>
  </xdr:twoCellAnchor>
  <xdr:twoCellAnchor>
    <xdr:from>
      <xdr:col>1</xdr:col>
      <xdr:colOff>9525</xdr:colOff>
      <xdr:row>110</xdr:row>
      <xdr:rowOff>0</xdr:rowOff>
    </xdr:from>
    <xdr:to>
      <xdr:col>10</xdr:col>
      <xdr:colOff>0</xdr:colOff>
      <xdr:row>110</xdr:row>
      <xdr:rowOff>0</xdr:rowOff>
    </xdr:to>
    <xdr:sp>
      <xdr:nvSpPr>
        <xdr:cNvPr id="12" name="Text 2"/>
        <xdr:cNvSpPr txBox="1">
          <a:spLocks noChangeArrowheads="1"/>
        </xdr:cNvSpPr>
      </xdr:nvSpPr>
      <xdr:spPr>
        <a:xfrm>
          <a:off x="285750" y="2003107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111</xdr:row>
      <xdr:rowOff>0</xdr:rowOff>
    </xdr:from>
    <xdr:to>
      <xdr:col>10</xdr:col>
      <xdr:colOff>0</xdr:colOff>
      <xdr:row>111</xdr:row>
      <xdr:rowOff>0</xdr:rowOff>
    </xdr:to>
    <xdr:sp>
      <xdr:nvSpPr>
        <xdr:cNvPr id="13" name="Text 2"/>
        <xdr:cNvSpPr txBox="1">
          <a:spLocks noChangeArrowheads="1"/>
        </xdr:cNvSpPr>
      </xdr:nvSpPr>
      <xdr:spPr>
        <a:xfrm>
          <a:off x="285750" y="202215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values of property, plant and equipment have been brought forward without changes from the Group’s latest annual financial statements ended 30 April 2005 except for the net book values of the property, plant and equipment where depreciation have been provided for in the current quarter and current financial year ended 30 April 2006. Any addition to the property, plant and equipment are carried at cost less depreciation charge for the current quarter and current financial year. </a:t>
          </a:r>
        </a:p>
      </xdr:txBody>
    </xdr:sp>
    <xdr:clientData/>
  </xdr:twoCellAnchor>
  <xdr:twoCellAnchor>
    <xdr:from>
      <xdr:col>1</xdr:col>
      <xdr:colOff>9525</xdr:colOff>
      <xdr:row>18</xdr:row>
      <xdr:rowOff>0</xdr:rowOff>
    </xdr:from>
    <xdr:to>
      <xdr:col>10</xdr:col>
      <xdr:colOff>0</xdr:colOff>
      <xdr:row>18</xdr:row>
      <xdr:rowOff>0</xdr:rowOff>
    </xdr:to>
    <xdr:sp>
      <xdr:nvSpPr>
        <xdr:cNvPr id="14"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financial year ended 30 April 2007.</a:t>
          </a:r>
        </a:p>
      </xdr:txBody>
    </xdr:sp>
    <xdr:clientData/>
  </xdr:twoCellAnchor>
  <xdr:twoCellAnchor>
    <xdr:from>
      <xdr:col>1</xdr:col>
      <xdr:colOff>9525</xdr:colOff>
      <xdr:row>18</xdr:row>
      <xdr:rowOff>0</xdr:rowOff>
    </xdr:from>
    <xdr:to>
      <xdr:col>10</xdr:col>
      <xdr:colOff>0</xdr:colOff>
      <xdr:row>18</xdr:row>
      <xdr:rowOff>0</xdr:rowOff>
    </xdr:to>
    <xdr:sp>
      <xdr:nvSpPr>
        <xdr:cNvPr id="15" name="Text 2"/>
        <xdr:cNvSpPr txBox="1">
          <a:spLocks noChangeArrowheads="1"/>
        </xdr:cNvSpPr>
      </xdr:nvSpPr>
      <xdr:spPr>
        <a:xfrm>
          <a:off x="285750" y="3448050"/>
          <a:ext cx="5638800" cy="0"/>
        </a:xfrm>
        <a:prstGeom prst="rect">
          <a:avLst/>
        </a:prstGeom>
        <a:noFill/>
        <a:ln w="1" cmpd="sng">
          <a:noFill/>
        </a:ln>
      </xdr:spPr>
      <xdr:txBody>
        <a:bodyPr vertOverflow="clip" wrap="square"/>
        <a:p>
          <a:pPr algn="l">
            <a:defRPr/>
          </a:pPr>
          <a:r>
            <a:rPr lang="en-US" cap="none" sz="1200" b="0" i="0" u="none" baseline="0">
              <a:latin typeface="Arial"/>
              <a:ea typeface="Arial"/>
              <a:cs typeface="Arial"/>
            </a:rPr>
            <a:t>There were no changes in the composition of the Group during the six months ended 31 October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18</xdr:row>
      <xdr:rowOff>0</xdr:rowOff>
    </xdr:from>
    <xdr:to>
      <xdr:col>10</xdr:col>
      <xdr:colOff>0</xdr:colOff>
      <xdr:row>18</xdr:row>
      <xdr:rowOff>0</xdr:rowOff>
    </xdr:to>
    <xdr:sp>
      <xdr:nvSpPr>
        <xdr:cNvPr id="16"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discontinued operation of the Group's activities during the three months ended 31 July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18</xdr:row>
      <xdr:rowOff>0</xdr:rowOff>
    </xdr:from>
    <xdr:to>
      <xdr:col>10</xdr:col>
      <xdr:colOff>0</xdr:colOff>
      <xdr:row>18</xdr:row>
      <xdr:rowOff>0</xdr:rowOff>
    </xdr:to>
    <xdr:sp>
      <xdr:nvSpPr>
        <xdr:cNvPr id="17"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amount of commitments not provided for in the quarterly financial statements as at 31 July 2006 is as follows:</a:t>
          </a:r>
        </a:p>
      </xdr:txBody>
    </xdr:sp>
    <xdr:clientData/>
  </xdr:twoCellAnchor>
  <xdr:twoCellAnchor>
    <xdr:from>
      <xdr:col>1</xdr:col>
      <xdr:colOff>9525</xdr:colOff>
      <xdr:row>111</xdr:row>
      <xdr:rowOff>0</xdr:rowOff>
    </xdr:from>
    <xdr:to>
      <xdr:col>10</xdr:col>
      <xdr:colOff>0</xdr:colOff>
      <xdr:row>111</xdr:row>
      <xdr:rowOff>0</xdr:rowOff>
    </xdr:to>
    <xdr:sp>
      <xdr:nvSpPr>
        <xdr:cNvPr id="18" name="Text 2"/>
        <xdr:cNvSpPr txBox="1">
          <a:spLocks noChangeArrowheads="1"/>
        </xdr:cNvSpPr>
      </xdr:nvSpPr>
      <xdr:spPr>
        <a:xfrm>
          <a:off x="285750" y="2022157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contingent liabilities or contingent assets since the last annual balance sheet date as at 30 April 2006.</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110</xdr:row>
      <xdr:rowOff>0</xdr:rowOff>
    </xdr:from>
    <xdr:to>
      <xdr:col>10</xdr:col>
      <xdr:colOff>0</xdr:colOff>
      <xdr:row>110</xdr:row>
      <xdr:rowOff>19050</xdr:rowOff>
    </xdr:to>
    <xdr:sp>
      <xdr:nvSpPr>
        <xdr:cNvPr id="19" name="Text 2"/>
        <xdr:cNvSpPr txBox="1">
          <a:spLocks noChangeArrowheads="1"/>
        </xdr:cNvSpPr>
      </xdr:nvSpPr>
      <xdr:spPr>
        <a:xfrm>
          <a:off x="285750" y="20031075"/>
          <a:ext cx="5638800" cy="190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subsequent to the end of the current quarter ended 31 July 2006 up to the date of this announcement that has not been reflected in the quarterly financial statements for the three months ended 31 July 2006.
</a:t>
          </a:r>
        </a:p>
      </xdr:txBody>
    </xdr:sp>
    <xdr:clientData/>
  </xdr:twoCellAnchor>
  <xdr:twoCellAnchor>
    <xdr:from>
      <xdr:col>2</xdr:col>
      <xdr:colOff>209550</xdr:colOff>
      <xdr:row>111</xdr:row>
      <xdr:rowOff>0</xdr:rowOff>
    </xdr:from>
    <xdr:to>
      <xdr:col>10</xdr:col>
      <xdr:colOff>0</xdr:colOff>
      <xdr:row>111</xdr:row>
      <xdr:rowOff>0</xdr:rowOff>
    </xdr:to>
    <xdr:sp>
      <xdr:nvSpPr>
        <xdr:cNvPr id="20" name="Text 2"/>
        <xdr:cNvSpPr txBox="1">
          <a:spLocks noChangeArrowheads="1"/>
        </xdr:cNvSpPr>
      </xdr:nvSpPr>
      <xdr:spPr>
        <a:xfrm>
          <a:off x="733425" y="20221575"/>
          <a:ext cx="5191125" cy="0"/>
        </a:xfrm>
        <a:prstGeom prst="rect">
          <a:avLst/>
        </a:prstGeom>
        <a:noFill/>
        <a:ln w="1" cmpd="sng">
          <a:noFill/>
        </a:ln>
      </xdr:spPr>
      <xdr:txBody>
        <a:bodyPr vertOverflow="clip" wrap="square"/>
        <a:p>
          <a:pPr algn="just">
            <a:defRPr/>
          </a:pPr>
          <a:r>
            <a:rPr lang="en-US" cap="none" sz="1200" b="1" i="0" u="none" baseline="0">
              <a:latin typeface="Arial"/>
              <a:ea typeface="Arial"/>
              <a:cs typeface="Arial"/>
            </a:rPr>
            <a:t>EXPLANATORY NOTES PURSUANT TO APPENDIX 9B OF THE LISTING REQUIREMENTS OF BURSA MALAYSIA SECURITIES BERHAD </a:t>
          </a:r>
        </a:p>
      </xdr:txBody>
    </xdr:sp>
    <xdr:clientData/>
  </xdr:twoCellAnchor>
  <xdr:twoCellAnchor>
    <xdr:from>
      <xdr:col>1</xdr:col>
      <xdr:colOff>9525</xdr:colOff>
      <xdr:row>262</xdr:row>
      <xdr:rowOff>0</xdr:rowOff>
    </xdr:from>
    <xdr:to>
      <xdr:col>9</xdr:col>
      <xdr:colOff>104775</xdr:colOff>
      <xdr:row>262</xdr:row>
      <xdr:rowOff>0</xdr:rowOff>
    </xdr:to>
    <xdr:sp>
      <xdr:nvSpPr>
        <xdr:cNvPr id="21" name="Text 2"/>
        <xdr:cNvSpPr txBox="1">
          <a:spLocks noChangeArrowheads="1"/>
        </xdr:cNvSpPr>
      </xdr:nvSpPr>
      <xdr:spPr>
        <a:xfrm>
          <a:off x="285750" y="48748950"/>
          <a:ext cx="5629275"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 for the current quarter of RM22.22 million was 165% higher than the RM8.37</a:t>
          </a:r>
          <a:r>
            <a:rPr lang="en-US" cap="none" sz="1200" b="1" i="0" u="none" baseline="0">
              <a:latin typeface="Arial"/>
              <a:ea typeface="Arial"/>
              <a:cs typeface="Arial"/>
            </a:rPr>
            <a:t> </a:t>
          </a:r>
          <a:r>
            <a:rPr lang="en-US" cap="none" sz="1200" b="0" i="0" u="none" baseline="0">
              <a:latin typeface="Arial"/>
              <a:ea typeface="Arial"/>
              <a:cs typeface="Arial"/>
            </a:rPr>
            <a:t>million achieved in the corresponding period in the preceding year. 
The higher profit was due primarily to higher higher CPO price as well as higher investment income and higher contribution from the associated companies.</a:t>
          </a:r>
        </a:p>
      </xdr:txBody>
    </xdr:sp>
    <xdr:clientData/>
  </xdr:twoCellAnchor>
  <xdr:twoCellAnchor>
    <xdr:from>
      <xdr:col>1</xdr:col>
      <xdr:colOff>9525</xdr:colOff>
      <xdr:row>212</xdr:row>
      <xdr:rowOff>0</xdr:rowOff>
    </xdr:from>
    <xdr:to>
      <xdr:col>10</xdr:col>
      <xdr:colOff>0</xdr:colOff>
      <xdr:row>212</xdr:row>
      <xdr:rowOff>0</xdr:rowOff>
    </xdr:to>
    <xdr:sp>
      <xdr:nvSpPr>
        <xdr:cNvPr id="22" name="Text 2"/>
        <xdr:cNvSpPr txBox="1">
          <a:spLocks noChangeArrowheads="1"/>
        </xdr:cNvSpPr>
      </xdr:nvSpPr>
      <xdr:spPr>
        <a:xfrm>
          <a:off x="285750" y="3920490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RM8.37 million for the current quarter ended 31 July 2006 was 24% higher than the RM6.76 million achieved in the preceding quarter ended 30 April 2006 mainly due to higher FFB production by 25% as well as higher OER achieved by the palm oil mills.  </a:t>
          </a:r>
        </a:p>
      </xdr:txBody>
    </xdr:sp>
    <xdr:clientData/>
  </xdr:twoCellAnchor>
  <xdr:twoCellAnchor>
    <xdr:from>
      <xdr:col>1</xdr:col>
      <xdr:colOff>9525</xdr:colOff>
      <xdr:row>283</xdr:row>
      <xdr:rowOff>0</xdr:rowOff>
    </xdr:from>
    <xdr:to>
      <xdr:col>10</xdr:col>
      <xdr:colOff>9525</xdr:colOff>
      <xdr:row>290</xdr:row>
      <xdr:rowOff>0</xdr:rowOff>
    </xdr:to>
    <xdr:sp>
      <xdr:nvSpPr>
        <xdr:cNvPr id="23" name="Text 2"/>
        <xdr:cNvSpPr txBox="1">
          <a:spLocks noChangeArrowheads="1"/>
        </xdr:cNvSpPr>
      </xdr:nvSpPr>
      <xdr:spPr>
        <a:xfrm>
          <a:off x="285750" y="52749450"/>
          <a:ext cx="5648325" cy="13335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FFB production for the current financial year ending 30 April 2008 is expected to be higher due to more areas coming into harvesting and increasing yield trend from the young matured oil palms in Sabah estates. 
If the present trend in CPO price continues, the Group expects much better results in the financial year ending 30 April 2008.</a:t>
          </a:r>
        </a:p>
      </xdr:txBody>
    </xdr:sp>
    <xdr:clientData/>
  </xdr:twoCellAnchor>
  <xdr:twoCellAnchor>
    <xdr:from>
      <xdr:col>1</xdr:col>
      <xdr:colOff>9525</xdr:colOff>
      <xdr:row>293</xdr:row>
      <xdr:rowOff>19050</xdr:rowOff>
    </xdr:from>
    <xdr:to>
      <xdr:col>10</xdr:col>
      <xdr:colOff>0</xdr:colOff>
      <xdr:row>297</xdr:row>
      <xdr:rowOff>19050</xdr:rowOff>
    </xdr:to>
    <xdr:sp>
      <xdr:nvSpPr>
        <xdr:cNvPr id="24" name="Text 2"/>
        <xdr:cNvSpPr txBox="1">
          <a:spLocks noChangeArrowheads="1"/>
        </xdr:cNvSpPr>
      </xdr:nvSpPr>
      <xdr:spPr>
        <a:xfrm>
          <a:off x="285750" y="54673500"/>
          <a:ext cx="5638800" cy="7620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No profit forecast or profit guarantee was issued during the six months ended 31 October 2007.</a:t>
          </a:r>
        </a:p>
      </xdr:txBody>
    </xdr:sp>
    <xdr:clientData/>
  </xdr:twoCellAnchor>
  <xdr:twoCellAnchor>
    <xdr:from>
      <xdr:col>1</xdr:col>
      <xdr:colOff>0</xdr:colOff>
      <xdr:row>397</xdr:row>
      <xdr:rowOff>0</xdr:rowOff>
    </xdr:from>
    <xdr:to>
      <xdr:col>10</xdr:col>
      <xdr:colOff>0</xdr:colOff>
      <xdr:row>397</xdr:row>
      <xdr:rowOff>0</xdr:rowOff>
    </xdr:to>
    <xdr:sp>
      <xdr:nvSpPr>
        <xdr:cNvPr id="25" name="TextBox 57"/>
        <xdr:cNvSpPr txBox="1">
          <a:spLocks noChangeArrowheads="1"/>
        </xdr:cNvSpPr>
      </xdr:nvSpPr>
      <xdr:spPr>
        <a:xfrm>
          <a:off x="276225" y="730948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 reconciliation of income tax expense applicable to profit before tax at the statutory income tax rate to income tax expense at the effective income tax rate of the Group are as follows:</a:t>
          </a:r>
        </a:p>
      </xdr:txBody>
    </xdr:sp>
    <xdr:clientData/>
  </xdr:twoCellAnchor>
  <xdr:twoCellAnchor>
    <xdr:from>
      <xdr:col>1</xdr:col>
      <xdr:colOff>0</xdr:colOff>
      <xdr:row>397</xdr:row>
      <xdr:rowOff>0</xdr:rowOff>
    </xdr:from>
    <xdr:to>
      <xdr:col>10</xdr:col>
      <xdr:colOff>0</xdr:colOff>
      <xdr:row>397</xdr:row>
      <xdr:rowOff>0</xdr:rowOff>
    </xdr:to>
    <xdr:sp>
      <xdr:nvSpPr>
        <xdr:cNvPr id="26" name="TextBox 58"/>
        <xdr:cNvSpPr txBox="1">
          <a:spLocks noChangeArrowheads="1"/>
        </xdr:cNvSpPr>
      </xdr:nvSpPr>
      <xdr:spPr>
        <a:xfrm>
          <a:off x="276225" y="730948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Subject to the agreement of Inland Revenue Board, the Group has unutilised reinvestment allowance of approximately RM630,000 (2005: Nil) available for offsetting against future taxable profits.</a:t>
          </a:r>
        </a:p>
      </xdr:txBody>
    </xdr:sp>
    <xdr:clientData/>
  </xdr:twoCellAnchor>
  <xdr:twoCellAnchor>
    <xdr:from>
      <xdr:col>1</xdr:col>
      <xdr:colOff>0</xdr:colOff>
      <xdr:row>130</xdr:row>
      <xdr:rowOff>0</xdr:rowOff>
    </xdr:from>
    <xdr:to>
      <xdr:col>10</xdr:col>
      <xdr:colOff>0</xdr:colOff>
      <xdr:row>132</xdr:row>
      <xdr:rowOff>76200</xdr:rowOff>
    </xdr:to>
    <xdr:sp>
      <xdr:nvSpPr>
        <xdr:cNvPr id="27" name="TextBox 59"/>
        <xdr:cNvSpPr txBox="1">
          <a:spLocks noChangeArrowheads="1"/>
        </xdr:cNvSpPr>
      </xdr:nvSpPr>
      <xdr:spPr>
        <a:xfrm>
          <a:off x="276225" y="23631525"/>
          <a:ext cx="5648325" cy="4572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sale of unquoted investments and/or properties during the six months ended 31 October 2007.</a:t>
          </a:r>
        </a:p>
      </xdr:txBody>
    </xdr:sp>
    <xdr:clientData/>
  </xdr:twoCellAnchor>
  <xdr:twoCellAnchor>
    <xdr:from>
      <xdr:col>1</xdr:col>
      <xdr:colOff>0</xdr:colOff>
      <xdr:row>153</xdr:row>
      <xdr:rowOff>0</xdr:rowOff>
    </xdr:from>
    <xdr:to>
      <xdr:col>10</xdr:col>
      <xdr:colOff>0</xdr:colOff>
      <xdr:row>154</xdr:row>
      <xdr:rowOff>38100</xdr:rowOff>
    </xdr:to>
    <xdr:sp>
      <xdr:nvSpPr>
        <xdr:cNvPr id="28" name="TextBox 60"/>
        <xdr:cNvSpPr txBox="1">
          <a:spLocks noChangeArrowheads="1"/>
        </xdr:cNvSpPr>
      </xdr:nvSpPr>
      <xdr:spPr>
        <a:xfrm>
          <a:off x="276225" y="27946350"/>
          <a:ext cx="5648325" cy="2286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borrowing and debt security as at 31 October 2007.</a:t>
          </a:r>
          <a:r>
            <a:rPr lang="en-US" cap="none" sz="1000" b="0" i="0" u="none" baseline="0">
              <a:latin typeface="Arial"/>
              <a:ea typeface="Arial"/>
              <a:cs typeface="Arial"/>
            </a:rPr>
            <a:t>
There was no borrowing or debt security as at 30 April 2006.
There was no borrowing or debt security as at 30 April 2006.
There was no borrowing or debt security as at 30 April 2006.
There was no borrowings as at 31 July 2006.
</a:t>
          </a:r>
        </a:p>
      </xdr:txBody>
    </xdr:sp>
    <xdr:clientData/>
  </xdr:twoCellAnchor>
  <xdr:twoCellAnchor>
    <xdr:from>
      <xdr:col>1</xdr:col>
      <xdr:colOff>0</xdr:colOff>
      <xdr:row>170</xdr:row>
      <xdr:rowOff>0</xdr:rowOff>
    </xdr:from>
    <xdr:to>
      <xdr:col>10</xdr:col>
      <xdr:colOff>0</xdr:colOff>
      <xdr:row>172</xdr:row>
      <xdr:rowOff>123825</xdr:rowOff>
    </xdr:to>
    <xdr:sp>
      <xdr:nvSpPr>
        <xdr:cNvPr id="29" name="TextBox 61"/>
        <xdr:cNvSpPr txBox="1">
          <a:spLocks noChangeArrowheads="1"/>
        </xdr:cNvSpPr>
      </xdr:nvSpPr>
      <xdr:spPr>
        <a:xfrm>
          <a:off x="276225" y="3120390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is no outstanding corporate proposal at the date of this report.
</a:t>
          </a:r>
        </a:p>
      </xdr:txBody>
    </xdr:sp>
    <xdr:clientData/>
  </xdr:twoCellAnchor>
  <xdr:twoCellAnchor>
    <xdr:from>
      <xdr:col>1</xdr:col>
      <xdr:colOff>0</xdr:colOff>
      <xdr:row>164</xdr:row>
      <xdr:rowOff>0</xdr:rowOff>
    </xdr:from>
    <xdr:to>
      <xdr:col>10</xdr:col>
      <xdr:colOff>0</xdr:colOff>
      <xdr:row>166</xdr:row>
      <xdr:rowOff>123825</xdr:rowOff>
    </xdr:to>
    <xdr:sp>
      <xdr:nvSpPr>
        <xdr:cNvPr id="30" name="TextBox 62"/>
        <xdr:cNvSpPr txBox="1">
          <a:spLocks noChangeArrowheads="1"/>
        </xdr:cNvSpPr>
      </xdr:nvSpPr>
      <xdr:spPr>
        <a:xfrm>
          <a:off x="276225" y="30060900"/>
          <a:ext cx="5648325" cy="5048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There was no financial instrument with off balance sheet risk as at 31 October 2007 and as at the date of issue of the quarterly financial statements.</a:t>
          </a:r>
        </a:p>
      </xdr:txBody>
    </xdr:sp>
    <xdr:clientData/>
  </xdr:twoCellAnchor>
  <xdr:twoCellAnchor>
    <xdr:from>
      <xdr:col>2</xdr:col>
      <xdr:colOff>9525</xdr:colOff>
      <xdr:row>212</xdr:row>
      <xdr:rowOff>0</xdr:rowOff>
    </xdr:from>
    <xdr:to>
      <xdr:col>10</xdr:col>
      <xdr:colOff>0</xdr:colOff>
      <xdr:row>212</xdr:row>
      <xdr:rowOff>0</xdr:rowOff>
    </xdr:to>
    <xdr:sp>
      <xdr:nvSpPr>
        <xdr:cNvPr id="31" name="TextBox 63"/>
        <xdr:cNvSpPr txBox="1">
          <a:spLocks noChangeArrowheads="1"/>
        </xdr:cNvSpPr>
      </xdr:nvSpPr>
      <xdr:spPr>
        <a:xfrm>
          <a:off x="533400" y="39204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 the following cases of the Company’s appeal to the Court of Appeal for higher compensation in respect of:</a:t>
          </a:r>
        </a:p>
      </xdr:txBody>
    </xdr:sp>
    <xdr:clientData/>
  </xdr:twoCellAnchor>
  <xdr:twoCellAnchor>
    <xdr:from>
      <xdr:col>3</xdr:col>
      <xdr:colOff>9525</xdr:colOff>
      <xdr:row>212</xdr:row>
      <xdr:rowOff>0</xdr:rowOff>
    </xdr:from>
    <xdr:to>
      <xdr:col>10</xdr:col>
      <xdr:colOff>0</xdr:colOff>
      <xdr:row>212</xdr:row>
      <xdr:rowOff>0</xdr:rowOff>
    </xdr:to>
    <xdr:sp>
      <xdr:nvSpPr>
        <xdr:cNvPr id="32" name="TextBox 64"/>
        <xdr:cNvSpPr txBox="1">
          <a:spLocks noChangeArrowheads="1"/>
        </xdr:cNvSpPr>
      </xdr:nvSpPr>
      <xdr:spPr>
        <a:xfrm>
          <a:off x="1000125" y="39204900"/>
          <a:ext cx="49244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337.52 hectares of the Company’s land in Daerah Alor Gajah, Melaka which were acquired by the Melaka State Government in 1996;</a:t>
          </a:r>
        </a:p>
      </xdr:txBody>
    </xdr:sp>
    <xdr:clientData/>
  </xdr:twoCellAnchor>
  <xdr:twoCellAnchor>
    <xdr:from>
      <xdr:col>3</xdr:col>
      <xdr:colOff>9525</xdr:colOff>
      <xdr:row>206</xdr:row>
      <xdr:rowOff>0</xdr:rowOff>
    </xdr:from>
    <xdr:to>
      <xdr:col>10</xdr:col>
      <xdr:colOff>0</xdr:colOff>
      <xdr:row>206</xdr:row>
      <xdr:rowOff>0</xdr:rowOff>
    </xdr:to>
    <xdr:sp>
      <xdr:nvSpPr>
        <xdr:cNvPr id="33" name="TextBox 65"/>
        <xdr:cNvSpPr txBox="1">
          <a:spLocks noChangeArrowheads="1"/>
        </xdr:cNvSpPr>
      </xdr:nvSpPr>
      <xdr:spPr>
        <a:xfrm>
          <a:off x="1000125" y="38061900"/>
          <a:ext cx="4924425" cy="0"/>
        </a:xfrm>
        <a:prstGeom prst="rect">
          <a:avLst/>
        </a:prstGeom>
        <a:noFill/>
        <a:ln w="9525" cmpd="sng">
          <a:noFill/>
        </a:ln>
      </xdr:spPr>
      <xdr:txBody>
        <a:bodyPr vertOverflow="clip" wrap="square"/>
        <a:p>
          <a:pPr algn="just">
            <a:defRPr/>
          </a:pPr>
          <a:r>
            <a:rPr lang="en-US" cap="none" sz="1200" b="1" i="0" u="none" baseline="0">
              <a:solidFill>
                <a:srgbClr val="FF0000"/>
              </a:solidFill>
              <a:latin typeface="Arial"/>
              <a:ea typeface="Arial"/>
              <a:cs typeface="Arial"/>
            </a:rPr>
            <a:t>Compulsory acquisition of 64.89 hectares of the Company’s land in Daerah Alor Gajah, Melaka by the Melaka State Government in 1995</a:t>
          </a:r>
          <a:r>
            <a:rPr lang="en-US" cap="none" sz="1200" b="0" i="0" u="none" baseline="0">
              <a:solidFill>
                <a:srgbClr val="FF0000"/>
              </a:solidFill>
              <a:latin typeface="Arial"/>
              <a:ea typeface="Arial"/>
              <a:cs typeface="Arial"/>
            </a:rPr>
            <a:t>
The Company is also presently appealing to the Court of Appeal against the Order of the High Court in the Land Reference action for a higher compensation in respect of the compulsory acquisition of the abovementioned land. The appeal to the Court of Appeal has now been fixed for hearing on 22 October 2007.
</a:t>
          </a:r>
          <a:r>
            <a:rPr lang="en-US" cap="none" sz="1200" b="0" i="0" u="none" baseline="0">
              <a:latin typeface="Arial"/>
              <a:ea typeface="Arial"/>
              <a:cs typeface="Arial"/>
            </a:rPr>
            <a:t>
</a:t>
          </a:r>
        </a:p>
      </xdr:txBody>
    </xdr:sp>
    <xdr:clientData/>
  </xdr:twoCellAnchor>
  <xdr:twoCellAnchor>
    <xdr:from>
      <xdr:col>2</xdr:col>
      <xdr:colOff>9525</xdr:colOff>
      <xdr:row>240</xdr:row>
      <xdr:rowOff>0</xdr:rowOff>
    </xdr:from>
    <xdr:to>
      <xdr:col>10</xdr:col>
      <xdr:colOff>0</xdr:colOff>
      <xdr:row>243</xdr:row>
      <xdr:rowOff>142875</xdr:rowOff>
    </xdr:to>
    <xdr:sp>
      <xdr:nvSpPr>
        <xdr:cNvPr id="34" name="TextBox 66"/>
        <xdr:cNvSpPr txBox="1">
          <a:spLocks noChangeArrowheads="1"/>
        </xdr:cNvSpPr>
      </xdr:nvSpPr>
      <xdr:spPr>
        <a:xfrm>
          <a:off x="533400" y="44538900"/>
          <a:ext cx="5391150" cy="7143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are unable to express an opinion on the outcome of the litigations mentioned above. However, the outcome is not expected to have any significant impact on the financial position of the Group.</a:t>
          </a:r>
        </a:p>
      </xdr:txBody>
    </xdr:sp>
    <xdr:clientData/>
  </xdr:twoCellAnchor>
  <xdr:twoCellAnchor>
    <xdr:from>
      <xdr:col>2</xdr:col>
      <xdr:colOff>0</xdr:colOff>
      <xdr:row>244</xdr:row>
      <xdr:rowOff>19050</xdr:rowOff>
    </xdr:from>
    <xdr:to>
      <xdr:col>9</xdr:col>
      <xdr:colOff>85725</xdr:colOff>
      <xdr:row>249</xdr:row>
      <xdr:rowOff>133350</xdr:rowOff>
    </xdr:to>
    <xdr:sp>
      <xdr:nvSpPr>
        <xdr:cNvPr id="35" name="TextBox 67"/>
        <xdr:cNvSpPr txBox="1">
          <a:spLocks noChangeArrowheads="1"/>
        </xdr:cNvSpPr>
      </xdr:nvSpPr>
      <xdr:spPr>
        <a:xfrm>
          <a:off x="523875" y="45319950"/>
          <a:ext cx="5372100" cy="1066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On 16 January 2004, the Company was served with a writ of summons by Brilliant Team Management Sdn. Bhd., for finder's fees amounting to RM1.76 million in respect of acquisition of companies. The Company has filed a Defence and Counterclaim. The Company has also filed an application to strike out the claim and the application is now fixed for hearing on 22 January 2008.</a:t>
          </a:r>
        </a:p>
      </xdr:txBody>
    </xdr:sp>
    <xdr:clientData/>
  </xdr:twoCellAnchor>
  <xdr:twoCellAnchor>
    <xdr:from>
      <xdr:col>1</xdr:col>
      <xdr:colOff>0</xdr:colOff>
      <xdr:row>335</xdr:row>
      <xdr:rowOff>0</xdr:rowOff>
    </xdr:from>
    <xdr:to>
      <xdr:col>10</xdr:col>
      <xdr:colOff>0</xdr:colOff>
      <xdr:row>340</xdr:row>
      <xdr:rowOff>123825</xdr:rowOff>
    </xdr:to>
    <xdr:sp>
      <xdr:nvSpPr>
        <xdr:cNvPr id="36" name="TextBox 68"/>
        <xdr:cNvSpPr txBox="1">
          <a:spLocks noChangeArrowheads="1"/>
        </xdr:cNvSpPr>
      </xdr:nvSpPr>
      <xdr:spPr>
        <a:xfrm>
          <a:off x="276225" y="62407800"/>
          <a:ext cx="5648325" cy="10763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The directors declare an interim dividend of 10 sen gross less 26% taxation per stock unit in respect of current financial year ending 30 April 2008 (previous year 2007: 6 sen gross less 27% taxation).
The interim dividend is payable on 24 January 2008.
</a:t>
          </a:r>
        </a:p>
      </xdr:txBody>
    </xdr:sp>
    <xdr:clientData/>
  </xdr:twoCellAnchor>
  <xdr:twoCellAnchor>
    <xdr:from>
      <xdr:col>10</xdr:col>
      <xdr:colOff>0</xdr:colOff>
      <xdr:row>412</xdr:row>
      <xdr:rowOff>0</xdr:rowOff>
    </xdr:from>
    <xdr:to>
      <xdr:col>10</xdr:col>
      <xdr:colOff>57150</xdr:colOff>
      <xdr:row>412</xdr:row>
      <xdr:rowOff>0</xdr:rowOff>
    </xdr:to>
    <xdr:sp>
      <xdr:nvSpPr>
        <xdr:cNvPr id="37" name="TextBox 69"/>
        <xdr:cNvSpPr txBox="1">
          <a:spLocks noChangeArrowheads="1"/>
        </xdr:cNvSpPr>
      </xdr:nvSpPr>
      <xdr:spPr>
        <a:xfrm>
          <a:off x="5924550" y="75952350"/>
          <a:ext cx="571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397</xdr:row>
      <xdr:rowOff>0</xdr:rowOff>
    </xdr:from>
    <xdr:to>
      <xdr:col>10</xdr:col>
      <xdr:colOff>0</xdr:colOff>
      <xdr:row>397</xdr:row>
      <xdr:rowOff>0</xdr:rowOff>
    </xdr:to>
    <xdr:sp>
      <xdr:nvSpPr>
        <xdr:cNvPr id="38" name="TextBox 70"/>
        <xdr:cNvSpPr txBox="1">
          <a:spLocks noChangeArrowheads="1"/>
        </xdr:cNvSpPr>
      </xdr:nvSpPr>
      <xdr:spPr>
        <a:xfrm>
          <a:off x="276225" y="730948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July 2007 as there was no dilutive effect in the period under review.
</a:t>
          </a:r>
        </a:p>
      </xdr:txBody>
    </xdr:sp>
    <xdr:clientData/>
  </xdr:twoCellAnchor>
  <xdr:twoCellAnchor>
    <xdr:from>
      <xdr:col>0</xdr:col>
      <xdr:colOff>19050</xdr:colOff>
      <xdr:row>5</xdr:row>
      <xdr:rowOff>0</xdr:rowOff>
    </xdr:from>
    <xdr:to>
      <xdr:col>10</xdr:col>
      <xdr:colOff>0</xdr:colOff>
      <xdr:row>5</xdr:row>
      <xdr:rowOff>0</xdr:rowOff>
    </xdr:to>
    <xdr:sp>
      <xdr:nvSpPr>
        <xdr:cNvPr id="39" name="Text 2"/>
        <xdr:cNvSpPr txBox="1">
          <a:spLocks noChangeArrowheads="1"/>
        </xdr:cNvSpPr>
      </xdr:nvSpPr>
      <xdr:spPr>
        <a:xfrm>
          <a:off x="19050" y="971550"/>
          <a:ext cx="5905500" cy="0"/>
        </a:xfrm>
        <a:prstGeom prst="rect">
          <a:avLst/>
        </a:prstGeom>
        <a:noFill/>
        <a:ln w="1" cmpd="sng">
          <a:noFill/>
        </a:ln>
      </xdr:spPr>
      <xdr:txBody>
        <a:bodyPr vertOverflow="clip" wrap="square"/>
        <a:p>
          <a:pPr algn="just">
            <a:defRPr/>
          </a:pPr>
          <a:r>
            <a:rPr lang="en-US" cap="none" sz="1190" b="1" i="0" u="none" baseline="0">
              <a:latin typeface="Arial"/>
              <a:ea typeface="Arial"/>
              <a:cs typeface="Arial"/>
            </a:rPr>
            <a:t>PART A - EXPLANATORY NOTES PURSUANT TO FRS 134: INTERIM FINANCIAL   </a:t>
          </a:r>
        </a:p>
      </xdr:txBody>
    </xdr:sp>
    <xdr:clientData/>
  </xdr:twoCellAnchor>
  <xdr:twoCellAnchor>
    <xdr:from>
      <xdr:col>2</xdr:col>
      <xdr:colOff>9525</xdr:colOff>
      <xdr:row>5</xdr:row>
      <xdr:rowOff>0</xdr:rowOff>
    </xdr:from>
    <xdr:to>
      <xdr:col>10</xdr:col>
      <xdr:colOff>0</xdr:colOff>
      <xdr:row>5</xdr:row>
      <xdr:rowOff>0</xdr:rowOff>
    </xdr:to>
    <xdr:sp>
      <xdr:nvSpPr>
        <xdr:cNvPr id="40" name="Text 2"/>
        <xdr:cNvSpPr txBox="1">
          <a:spLocks noChangeArrowheads="1"/>
        </xdr:cNvSpPr>
      </xdr:nvSpPr>
      <xdr:spPr>
        <a:xfrm>
          <a:off x="533400" y="971550"/>
          <a:ext cx="539115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Under FRS 3, any excess of the Group's interest in the net fair value of acquirees' identifiable assets, liabilities and contingent liabilities over cost of acquisitions (previously referred to as "negative goodwill"), after reassessment, is now recognised immediately in income statement. Prior to 1 May 2006, negative goodwill was credited to equity as reserve on consolidation. In accordance with the transitional provisions of FRS 3, the negative goodwill as at 1 May 2006 was derecognised with a corresponding increase in retained profits.</a:t>
          </a:r>
        </a:p>
      </xdr:txBody>
    </xdr:sp>
    <xdr:clientData/>
  </xdr:twoCellAnchor>
  <xdr:twoCellAnchor>
    <xdr:from>
      <xdr:col>1</xdr:col>
      <xdr:colOff>9525</xdr:colOff>
      <xdr:row>18</xdr:row>
      <xdr:rowOff>0</xdr:rowOff>
    </xdr:from>
    <xdr:to>
      <xdr:col>10</xdr:col>
      <xdr:colOff>0</xdr:colOff>
      <xdr:row>18</xdr:row>
      <xdr:rowOff>0</xdr:rowOff>
    </xdr:to>
    <xdr:sp>
      <xdr:nvSpPr>
        <xdr:cNvPr id="41" name="Text 2"/>
        <xdr:cNvSpPr txBox="1">
          <a:spLocks noChangeArrowheads="1"/>
        </xdr:cNvSpPr>
      </xdr:nvSpPr>
      <xdr:spPr>
        <a:xfrm>
          <a:off x="285750" y="3448050"/>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2006.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2</xdr:col>
      <xdr:colOff>0</xdr:colOff>
      <xdr:row>162</xdr:row>
      <xdr:rowOff>0</xdr:rowOff>
    </xdr:from>
    <xdr:to>
      <xdr:col>10</xdr:col>
      <xdr:colOff>0</xdr:colOff>
      <xdr:row>162</xdr:row>
      <xdr:rowOff>0</xdr:rowOff>
    </xdr:to>
    <xdr:sp>
      <xdr:nvSpPr>
        <xdr:cNvPr id="42" name="TextBox 76"/>
        <xdr:cNvSpPr txBox="1">
          <a:spLocks noChangeArrowheads="1"/>
        </xdr:cNvSpPr>
      </xdr:nvSpPr>
      <xdr:spPr>
        <a:xfrm>
          <a:off x="523875" y="2967990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Details of investments in quoted securities, excluding investments in associates are as follows:                    </a:t>
          </a:r>
        </a:p>
      </xdr:txBody>
    </xdr:sp>
    <xdr:clientData/>
  </xdr:twoCellAnchor>
  <xdr:twoCellAnchor>
    <xdr:from>
      <xdr:col>1</xdr:col>
      <xdr:colOff>9525</xdr:colOff>
      <xdr:row>146</xdr:row>
      <xdr:rowOff>19050</xdr:rowOff>
    </xdr:from>
    <xdr:to>
      <xdr:col>10</xdr:col>
      <xdr:colOff>0</xdr:colOff>
      <xdr:row>150</xdr:row>
      <xdr:rowOff>57150</xdr:rowOff>
    </xdr:to>
    <xdr:sp>
      <xdr:nvSpPr>
        <xdr:cNvPr id="43" name="Text 2"/>
        <xdr:cNvSpPr txBox="1">
          <a:spLocks noChangeArrowheads="1"/>
        </xdr:cNvSpPr>
      </xdr:nvSpPr>
      <xdr:spPr>
        <a:xfrm>
          <a:off x="285750" y="26631900"/>
          <a:ext cx="5638800" cy="8001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effective tax rate for the current quarter and current financial year-to-date was lower than the statutory tax rate principally due to certain income which is not taxable and utilisation of previously unrecognised capital allowances.</a:t>
          </a:r>
        </a:p>
      </xdr:txBody>
    </xdr:sp>
    <xdr:clientData/>
  </xdr:twoCellAnchor>
  <xdr:twoCellAnchor>
    <xdr:from>
      <xdr:col>1</xdr:col>
      <xdr:colOff>9525</xdr:colOff>
      <xdr:row>68</xdr:row>
      <xdr:rowOff>0</xdr:rowOff>
    </xdr:from>
    <xdr:to>
      <xdr:col>10</xdr:col>
      <xdr:colOff>0</xdr:colOff>
      <xdr:row>68</xdr:row>
      <xdr:rowOff>0</xdr:rowOff>
    </xdr:to>
    <xdr:sp>
      <xdr:nvSpPr>
        <xdr:cNvPr id="44" name="Text 2"/>
        <xdr:cNvSpPr txBox="1">
          <a:spLocks noChangeArrowheads="1"/>
        </xdr:cNvSpPr>
      </xdr:nvSpPr>
      <xdr:spPr>
        <a:xfrm>
          <a:off x="285750" y="125825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During the financial year ended 30 April 2007, the Group registered a 21% improvement in FFB production over that of the preceding financial year mainly owing to more areas coming into maturity and increasing yield trend from the young matured oil palms in the Group’s estates in Sabah.</a:t>
          </a:r>
        </a:p>
      </xdr:txBody>
    </xdr:sp>
    <xdr:clientData/>
  </xdr:twoCellAnchor>
  <xdr:twoCellAnchor>
    <xdr:from>
      <xdr:col>2</xdr:col>
      <xdr:colOff>0</xdr:colOff>
      <xdr:row>111</xdr:row>
      <xdr:rowOff>0</xdr:rowOff>
    </xdr:from>
    <xdr:to>
      <xdr:col>10</xdr:col>
      <xdr:colOff>0</xdr:colOff>
      <xdr:row>111</xdr:row>
      <xdr:rowOff>0</xdr:rowOff>
    </xdr:to>
    <xdr:sp>
      <xdr:nvSpPr>
        <xdr:cNvPr id="45" name="TextBox 79"/>
        <xdr:cNvSpPr txBox="1">
          <a:spLocks noChangeArrowheads="1"/>
        </xdr:cNvSpPr>
      </xdr:nvSpPr>
      <xdr:spPr>
        <a:xfrm>
          <a:off x="523875" y="2022157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July  2006 were as follows:</a:t>
          </a:r>
        </a:p>
      </xdr:txBody>
    </xdr:sp>
    <xdr:clientData/>
  </xdr:twoCellAnchor>
  <xdr:twoCellAnchor>
    <xdr:from>
      <xdr:col>1</xdr:col>
      <xdr:colOff>9525</xdr:colOff>
      <xdr:row>68</xdr:row>
      <xdr:rowOff>0</xdr:rowOff>
    </xdr:from>
    <xdr:to>
      <xdr:col>10</xdr:col>
      <xdr:colOff>0</xdr:colOff>
      <xdr:row>68</xdr:row>
      <xdr:rowOff>0</xdr:rowOff>
    </xdr:to>
    <xdr:sp>
      <xdr:nvSpPr>
        <xdr:cNvPr id="46" name="Text 2"/>
        <xdr:cNvSpPr txBox="1">
          <a:spLocks noChangeArrowheads="1"/>
        </xdr:cNvSpPr>
      </xdr:nvSpPr>
      <xdr:spPr>
        <a:xfrm>
          <a:off x="285750" y="12582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47" name="Text 2"/>
        <xdr:cNvSpPr txBox="1">
          <a:spLocks noChangeArrowheads="1"/>
        </xdr:cNvSpPr>
      </xdr:nvSpPr>
      <xdr:spPr>
        <a:xfrm>
          <a:off x="285750" y="12582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68</xdr:row>
      <xdr:rowOff>0</xdr:rowOff>
    </xdr:from>
    <xdr:to>
      <xdr:col>10</xdr:col>
      <xdr:colOff>0</xdr:colOff>
      <xdr:row>68</xdr:row>
      <xdr:rowOff>0</xdr:rowOff>
    </xdr:to>
    <xdr:sp>
      <xdr:nvSpPr>
        <xdr:cNvPr id="48" name="Text 2"/>
        <xdr:cNvSpPr txBox="1">
          <a:spLocks noChangeArrowheads="1"/>
        </xdr:cNvSpPr>
      </xdr:nvSpPr>
      <xdr:spPr>
        <a:xfrm>
          <a:off x="285750" y="12582525"/>
          <a:ext cx="5638800" cy="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30 April 2007 to the date of this announcement that has not been reflected in the financial statements for the financial year ended 30 April 2007.
</a:t>
          </a:r>
        </a:p>
      </xdr:txBody>
    </xdr:sp>
    <xdr:clientData/>
  </xdr:twoCellAnchor>
  <xdr:twoCellAnchor>
    <xdr:from>
      <xdr:col>2</xdr:col>
      <xdr:colOff>0</xdr:colOff>
      <xdr:row>111</xdr:row>
      <xdr:rowOff>0</xdr:rowOff>
    </xdr:from>
    <xdr:to>
      <xdr:col>10</xdr:col>
      <xdr:colOff>0</xdr:colOff>
      <xdr:row>111</xdr:row>
      <xdr:rowOff>0</xdr:rowOff>
    </xdr:to>
    <xdr:sp>
      <xdr:nvSpPr>
        <xdr:cNvPr id="49" name="TextBox 83"/>
        <xdr:cNvSpPr txBox="1">
          <a:spLocks noChangeArrowheads="1"/>
        </xdr:cNvSpPr>
      </xdr:nvSpPr>
      <xdr:spPr>
        <a:xfrm>
          <a:off x="523875" y="20221575"/>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30 April 2007 was as follows:</a:t>
          </a:r>
        </a:p>
      </xdr:txBody>
    </xdr:sp>
    <xdr:clientData/>
  </xdr:twoCellAnchor>
  <xdr:twoCellAnchor>
    <xdr:from>
      <xdr:col>1</xdr:col>
      <xdr:colOff>9525</xdr:colOff>
      <xdr:row>262</xdr:row>
      <xdr:rowOff>0</xdr:rowOff>
    </xdr:from>
    <xdr:to>
      <xdr:col>10</xdr:col>
      <xdr:colOff>0</xdr:colOff>
      <xdr:row>262</xdr:row>
      <xdr:rowOff>0</xdr:rowOff>
    </xdr:to>
    <xdr:sp>
      <xdr:nvSpPr>
        <xdr:cNvPr id="50" name="Text 2"/>
        <xdr:cNvSpPr txBox="1">
          <a:spLocks noChangeArrowheads="1"/>
        </xdr:cNvSpPr>
      </xdr:nvSpPr>
      <xdr:spPr>
        <a:xfrm>
          <a:off x="285750" y="48748950"/>
          <a:ext cx="5638800" cy="0"/>
        </a:xfrm>
        <a:prstGeom prst="rect">
          <a:avLst/>
        </a:prstGeom>
        <a:noFill/>
        <a:ln w="1" cmpd="sng">
          <a:noFill/>
        </a:ln>
      </xdr:spPr>
      <xdr:txBody>
        <a:bodyPr vertOverflow="clip" wrap="square"/>
        <a:p>
          <a:pPr algn="l">
            <a:defRPr/>
          </a:pPr>
          <a:r>
            <a:rPr lang="en-US" cap="none" sz="1200" b="0" i="0" u="none" baseline="0">
              <a:solidFill>
                <a:srgbClr val="FF0000"/>
              </a:solidFill>
              <a:latin typeface="Arial"/>
              <a:ea typeface="Arial"/>
              <a:cs typeface="Arial"/>
            </a:rPr>
            <a:t>As a result, the Group’s after tax profit of RM6.58 million in the current quarter was 18% higher than the RM5.57 million in the corresponding quarter in the preceding year.</a:t>
          </a:r>
        </a:p>
      </xdr:txBody>
    </xdr:sp>
    <xdr:clientData/>
  </xdr:twoCellAnchor>
  <xdr:twoCellAnchor>
    <xdr:from>
      <xdr:col>2</xdr:col>
      <xdr:colOff>9525</xdr:colOff>
      <xdr:row>175</xdr:row>
      <xdr:rowOff>9525</xdr:rowOff>
    </xdr:from>
    <xdr:to>
      <xdr:col>10</xdr:col>
      <xdr:colOff>0</xdr:colOff>
      <xdr:row>178</xdr:row>
      <xdr:rowOff>76200</xdr:rowOff>
    </xdr:to>
    <xdr:sp>
      <xdr:nvSpPr>
        <xdr:cNvPr id="51" name="TextBox 87"/>
        <xdr:cNvSpPr txBox="1">
          <a:spLocks noChangeArrowheads="1"/>
        </xdr:cNvSpPr>
      </xdr:nvSpPr>
      <xdr:spPr>
        <a:xfrm>
          <a:off x="533400" y="32165925"/>
          <a:ext cx="5391150"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At the date of this report, the Directors are not aware of any material litigation against the Group which might materially affect the position or business of the Group save as disclosed below:</a:t>
          </a:r>
        </a:p>
      </xdr:txBody>
    </xdr:sp>
    <xdr:clientData/>
  </xdr:twoCellAnchor>
  <xdr:twoCellAnchor>
    <xdr:from>
      <xdr:col>3</xdr:col>
      <xdr:colOff>9525</xdr:colOff>
      <xdr:row>179</xdr:row>
      <xdr:rowOff>0</xdr:rowOff>
    </xdr:from>
    <xdr:to>
      <xdr:col>10</xdr:col>
      <xdr:colOff>0</xdr:colOff>
      <xdr:row>204</xdr:row>
      <xdr:rowOff>28575</xdr:rowOff>
    </xdr:to>
    <xdr:sp>
      <xdr:nvSpPr>
        <xdr:cNvPr id="52" name="TextBox 88"/>
        <xdr:cNvSpPr txBox="1">
          <a:spLocks noChangeArrowheads="1"/>
        </xdr:cNvSpPr>
      </xdr:nvSpPr>
      <xdr:spPr>
        <a:xfrm>
          <a:off x="1000125" y="32918400"/>
          <a:ext cx="4924425" cy="4791075"/>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337.52 hectares of the Company’s land in Daerah Alor Gajah, Melaka by the Melaka State Government in 1996</a:t>
          </a:r>
          <a:r>
            <a:rPr lang="en-US" cap="none" sz="1200" b="0" i="0" u="none" baseline="0">
              <a:latin typeface="Arial"/>
              <a:ea typeface="Arial"/>
              <a:cs typeface="Arial"/>
            </a:rPr>
            <a:t>
The Company is presently appealing to the Court of Appeal against the Orders of the High Court in the Land Reference actions for a higher compensation in respect of the compulsory acquisition of the abovementioned land.
On 5 October 2007, the Company has successfully obtained an order for contempt of court against the Land Administrator of Alor Gajah for failing to comply with the Orders of the High Court in the abovementioned Land Reference actions for non-payment of the additional compensation awarded. The Court has now fixed a further hearing on 1 February 2008 to hear submission on the appropriate sentence to be issued against the Land Administrator.</a:t>
          </a:r>
        </a:p>
      </xdr:txBody>
    </xdr:sp>
    <xdr:clientData/>
  </xdr:twoCellAnchor>
  <xdr:twoCellAnchor>
    <xdr:from>
      <xdr:col>2</xdr:col>
      <xdr:colOff>0</xdr:colOff>
      <xdr:row>80</xdr:row>
      <xdr:rowOff>0</xdr:rowOff>
    </xdr:from>
    <xdr:to>
      <xdr:col>10</xdr:col>
      <xdr:colOff>0</xdr:colOff>
      <xdr:row>80</xdr:row>
      <xdr:rowOff>0</xdr:rowOff>
    </xdr:to>
    <xdr:sp>
      <xdr:nvSpPr>
        <xdr:cNvPr id="53" name="TextBox 89"/>
        <xdr:cNvSpPr txBox="1">
          <a:spLocks noChangeArrowheads="1"/>
        </xdr:cNvSpPr>
      </xdr:nvSpPr>
      <xdr:spPr>
        <a:xfrm>
          <a:off x="523875" y="14868525"/>
          <a:ext cx="5400675" cy="0"/>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Particulars of purchase and sale of quoted securities and profit/(loss) arising therefrom for the current quarter and current financial year ended 30 April 2007 were as follows:</a:t>
          </a:r>
        </a:p>
      </xdr:txBody>
    </xdr:sp>
    <xdr:clientData/>
  </xdr:twoCellAnchor>
  <xdr:twoCellAnchor>
    <xdr:from>
      <xdr:col>1</xdr:col>
      <xdr:colOff>9525</xdr:colOff>
      <xdr:row>264</xdr:row>
      <xdr:rowOff>28575</xdr:rowOff>
    </xdr:from>
    <xdr:to>
      <xdr:col>10</xdr:col>
      <xdr:colOff>0</xdr:colOff>
      <xdr:row>268</xdr:row>
      <xdr:rowOff>104775</xdr:rowOff>
    </xdr:to>
    <xdr:sp>
      <xdr:nvSpPr>
        <xdr:cNvPr id="54" name="Text 2"/>
        <xdr:cNvSpPr txBox="1">
          <a:spLocks noChangeArrowheads="1"/>
        </xdr:cNvSpPr>
      </xdr:nvSpPr>
      <xdr:spPr>
        <a:xfrm>
          <a:off x="285750" y="49158525"/>
          <a:ext cx="5638800" cy="8382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profit before taxation of RM33.70 million for the current quarter ended 31 October 2007 was 52% higher than the RM22.23 million achieved in the preceding quarter ended 31 July 2007 mainly due to higher FFB production by 35% and higher investment income.</a:t>
          </a:r>
        </a:p>
      </xdr:txBody>
    </xdr:sp>
    <xdr:clientData/>
  </xdr:twoCellAnchor>
  <xdr:twoCellAnchor>
    <xdr:from>
      <xdr:col>1</xdr:col>
      <xdr:colOff>0</xdr:colOff>
      <xdr:row>404</xdr:row>
      <xdr:rowOff>0</xdr:rowOff>
    </xdr:from>
    <xdr:to>
      <xdr:col>10</xdr:col>
      <xdr:colOff>0</xdr:colOff>
      <xdr:row>404</xdr:row>
      <xdr:rowOff>0</xdr:rowOff>
    </xdr:to>
    <xdr:sp>
      <xdr:nvSpPr>
        <xdr:cNvPr id="55" name="TextBox 101"/>
        <xdr:cNvSpPr txBox="1">
          <a:spLocks noChangeArrowheads="1"/>
        </xdr:cNvSpPr>
      </xdr:nvSpPr>
      <xdr:spPr>
        <a:xfrm>
          <a:off x="276225" y="744283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 final dividend of __ less 27% taxation per RM1.00 stock unit in respect of the financial year ended 30 April 2007, if approved by the stockholders at the forthcoming Annual General Meeting, will be paid on 22 October  2007 to Depositors whose name appear in the Record of Depositors at the close of business at 5.00 p.m. on 3 October 2007.
      </a:t>
          </a:r>
        </a:p>
      </xdr:txBody>
    </xdr:sp>
    <xdr:clientData/>
  </xdr:twoCellAnchor>
  <xdr:twoCellAnchor>
    <xdr:from>
      <xdr:col>2</xdr:col>
      <xdr:colOff>0</xdr:colOff>
      <xdr:row>412</xdr:row>
      <xdr:rowOff>0</xdr:rowOff>
    </xdr:from>
    <xdr:to>
      <xdr:col>10</xdr:col>
      <xdr:colOff>0</xdr:colOff>
      <xdr:row>412</xdr:row>
      <xdr:rowOff>0</xdr:rowOff>
    </xdr:to>
    <xdr:sp>
      <xdr:nvSpPr>
        <xdr:cNvPr id="56" name="TextBox 102"/>
        <xdr:cNvSpPr txBox="1">
          <a:spLocks noChangeArrowheads="1"/>
        </xdr:cNvSpPr>
      </xdr:nvSpPr>
      <xdr:spPr>
        <a:xfrm>
          <a:off x="523875" y="7595235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19 January 2007 in respect of stocks which are exempted from mandatory deposit;
Stocks transferred into the Depositor's Securities Account before 4.00 p.m. on 23 January 2007 in respect of transfers;
Stocks bought on the Bursa Malaysia Securities Berhad on a cum entitlement basis according to the Rules of the Bursa Malaysia Securities Berhad.
</a:t>
          </a:r>
        </a:p>
      </xdr:txBody>
    </xdr:sp>
    <xdr:clientData/>
  </xdr:twoCellAnchor>
  <xdr:twoCellAnchor>
    <xdr:from>
      <xdr:col>2</xdr:col>
      <xdr:colOff>9525</xdr:colOff>
      <xdr:row>206</xdr:row>
      <xdr:rowOff>0</xdr:rowOff>
    </xdr:from>
    <xdr:to>
      <xdr:col>10</xdr:col>
      <xdr:colOff>0</xdr:colOff>
      <xdr:row>206</xdr:row>
      <xdr:rowOff>0</xdr:rowOff>
    </xdr:to>
    <xdr:sp>
      <xdr:nvSpPr>
        <xdr:cNvPr id="57" name="TextBox 103"/>
        <xdr:cNvSpPr txBox="1">
          <a:spLocks noChangeArrowheads="1"/>
        </xdr:cNvSpPr>
      </xdr:nvSpPr>
      <xdr:spPr>
        <a:xfrm>
          <a:off x="533400" y="38061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0</xdr:colOff>
      <xdr:row>404</xdr:row>
      <xdr:rowOff>0</xdr:rowOff>
    </xdr:from>
    <xdr:to>
      <xdr:col>10</xdr:col>
      <xdr:colOff>0</xdr:colOff>
      <xdr:row>404</xdr:row>
      <xdr:rowOff>0</xdr:rowOff>
    </xdr:to>
    <xdr:sp>
      <xdr:nvSpPr>
        <xdr:cNvPr id="58" name="TextBox 202"/>
        <xdr:cNvSpPr txBox="1">
          <a:spLocks noChangeArrowheads="1"/>
        </xdr:cNvSpPr>
      </xdr:nvSpPr>
      <xdr:spPr>
        <a:xfrm>
          <a:off x="523875" y="74428350"/>
          <a:ext cx="540067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1 October 2007 in respect of stocks which are exempted from mandatory deposit;
Stocks transferred into the Depositor's Securities Account before 4.00 p.m. on 3 October 2007 in respect of transfers;
Stocks bought on the Bursa Malaysia Securities Berhad on a cum entitlement basis according to the Rules of the Bursa Malaysia Securities Berhad.
</a:t>
          </a:r>
        </a:p>
      </xdr:txBody>
    </xdr:sp>
    <xdr:clientData/>
  </xdr:twoCellAnchor>
  <xdr:twoCellAnchor>
    <xdr:from>
      <xdr:col>10</xdr:col>
      <xdr:colOff>0</xdr:colOff>
      <xdr:row>404</xdr:row>
      <xdr:rowOff>0</xdr:rowOff>
    </xdr:from>
    <xdr:to>
      <xdr:col>10</xdr:col>
      <xdr:colOff>57150</xdr:colOff>
      <xdr:row>404</xdr:row>
      <xdr:rowOff>104775</xdr:rowOff>
    </xdr:to>
    <xdr:sp>
      <xdr:nvSpPr>
        <xdr:cNvPr id="59" name="TextBox 211"/>
        <xdr:cNvSpPr txBox="1">
          <a:spLocks noChangeArrowheads="1"/>
        </xdr:cNvSpPr>
      </xdr:nvSpPr>
      <xdr:spPr>
        <a:xfrm>
          <a:off x="5924550" y="74428350"/>
          <a:ext cx="57150" cy="1047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76</xdr:row>
      <xdr:rowOff>0</xdr:rowOff>
    </xdr:from>
    <xdr:to>
      <xdr:col>10</xdr:col>
      <xdr:colOff>0</xdr:colOff>
      <xdr:row>79</xdr:row>
      <xdr:rowOff>66675</xdr:rowOff>
    </xdr:to>
    <xdr:sp>
      <xdr:nvSpPr>
        <xdr:cNvPr id="60" name="TextBox 226"/>
        <xdr:cNvSpPr txBox="1">
          <a:spLocks noChangeArrowheads="1"/>
        </xdr:cNvSpPr>
      </xdr:nvSpPr>
      <xdr:spPr>
        <a:xfrm>
          <a:off x="523875" y="14106525"/>
          <a:ext cx="5400675" cy="6381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Particulars of purchase and sale of quoted securities and profit/(loss) arising therefrom for the current quarter and current financial year-to-date ended 31 October 2007 were as follows:</a:t>
          </a:r>
        </a:p>
      </xdr:txBody>
    </xdr:sp>
    <xdr:clientData/>
  </xdr:twoCellAnchor>
  <xdr:twoCellAnchor>
    <xdr:from>
      <xdr:col>2</xdr:col>
      <xdr:colOff>9525</xdr:colOff>
      <xdr:row>230</xdr:row>
      <xdr:rowOff>0</xdr:rowOff>
    </xdr:from>
    <xdr:to>
      <xdr:col>10</xdr:col>
      <xdr:colOff>0</xdr:colOff>
      <xdr:row>230</xdr:row>
      <xdr:rowOff>0</xdr:rowOff>
    </xdr:to>
    <xdr:sp>
      <xdr:nvSpPr>
        <xdr:cNvPr id="61" name="TextBox 227"/>
        <xdr:cNvSpPr txBox="1">
          <a:spLocks noChangeArrowheads="1"/>
        </xdr:cNvSpPr>
      </xdr:nvSpPr>
      <xdr:spPr>
        <a:xfrm>
          <a:off x="533400" y="42633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2</xdr:col>
      <xdr:colOff>457200</xdr:colOff>
      <xdr:row>214</xdr:row>
      <xdr:rowOff>0</xdr:rowOff>
    </xdr:from>
    <xdr:to>
      <xdr:col>9</xdr:col>
      <xdr:colOff>95250</xdr:colOff>
      <xdr:row>240</xdr:row>
      <xdr:rowOff>0</xdr:rowOff>
    </xdr:to>
    <xdr:sp>
      <xdr:nvSpPr>
        <xdr:cNvPr id="62" name="TextBox 228"/>
        <xdr:cNvSpPr txBox="1">
          <a:spLocks noChangeArrowheads="1"/>
        </xdr:cNvSpPr>
      </xdr:nvSpPr>
      <xdr:spPr>
        <a:xfrm>
          <a:off x="981075" y="39585900"/>
          <a:ext cx="4924425" cy="4953000"/>
        </a:xfrm>
        <a:prstGeom prst="rect">
          <a:avLst/>
        </a:prstGeom>
        <a:noFill/>
        <a:ln w="9525" cmpd="sng">
          <a:noFill/>
        </a:ln>
      </xdr:spPr>
      <xdr:txBody>
        <a:bodyPr vertOverflow="clip" wrap="square"/>
        <a:p>
          <a:pPr algn="just">
            <a:defRPr/>
          </a:pPr>
          <a:r>
            <a:rPr lang="en-US" cap="none" sz="1200" b="1" i="0" u="none" baseline="0">
              <a:latin typeface="Arial"/>
              <a:ea typeface="Arial"/>
              <a:cs typeface="Arial"/>
            </a:rPr>
            <a:t>Compulsory acquisition of 64.89 hectares of the Company’s land in Daerah Alor Gajah, Melaka by the Melaka State Government in 1995</a:t>
          </a:r>
          <a:r>
            <a:rPr lang="en-US" cap="none" sz="1200" b="0" i="0" u="none" baseline="0">
              <a:latin typeface="Arial"/>
              <a:ea typeface="Arial"/>
              <a:cs typeface="Arial"/>
            </a:rPr>
            <a:t>
The Company's appeal to the Court of Appeal against the Order of the High Court in the Land Reference action for a higher compensation was heard on 22 October 2007 and 23 October 2007. On 22 October 2007, parties negotiated and arrived at a settlement of the appeal. The terms of the settlement was recorded in the form of a Court Order. It was agreed that the compensation awarded for the compulsory acquisition of the abovementioned land be increased to RM36,000 per acre and that interest on the increased compensation award would be 8% per annum from 11 March 1997 to the date of full and final settlement.
The Company has also commenced committal proceedings against the Land Administrator of Alor Gajah for failing to comply with the Order of the High Court for the non-payment of the additional compensation awarded. However, in this instance, leave to commence has been refused by the High Court and the Company is presently appealing to the Court of Appeal against the said High Court's decision. The said appeal has now been fixed for hearing on 11 February 2008.
Todate, the Company has received RM744,990 in respect of the principal amount pertaining to the compulsory acquisition of the abovementioned land. However, there remains outstanding interest sum to be paid.</a:t>
          </a:r>
        </a:p>
      </xdr:txBody>
    </xdr:sp>
    <xdr:clientData/>
  </xdr:twoCellAnchor>
  <xdr:twoCellAnchor>
    <xdr:from>
      <xdr:col>2</xdr:col>
      <xdr:colOff>9525</xdr:colOff>
      <xdr:row>230</xdr:row>
      <xdr:rowOff>0</xdr:rowOff>
    </xdr:from>
    <xdr:to>
      <xdr:col>10</xdr:col>
      <xdr:colOff>0</xdr:colOff>
      <xdr:row>230</xdr:row>
      <xdr:rowOff>0</xdr:rowOff>
    </xdr:to>
    <xdr:sp>
      <xdr:nvSpPr>
        <xdr:cNvPr id="63" name="TextBox 229"/>
        <xdr:cNvSpPr txBox="1">
          <a:spLocks noChangeArrowheads="1"/>
        </xdr:cNvSpPr>
      </xdr:nvSpPr>
      <xdr:spPr>
        <a:xfrm>
          <a:off x="533400" y="42633900"/>
          <a:ext cx="5391150"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Todate the Company has received RM744,990.34 in respect of the principal amount pertaining to the compulsory acquisition of the 64.89 hectares as mentioned in Note 20 a(ii) above. The Company has commenced committal proceedings against the Land Administrator of Alor Gajah for failing to comply with the Orders of the High Court in the abovementioned Land Reference actions whereby the Land Administrator was ordered to pay the additional compensation awarded by the High Court for both the abovementioned compulsory land acquisitions. The committal proceedings are currently on going in the High Court of Melaka.</a:t>
          </a:r>
        </a:p>
      </xdr:txBody>
    </xdr:sp>
    <xdr:clientData/>
  </xdr:twoCellAnchor>
  <xdr:twoCellAnchor>
    <xdr:from>
      <xdr:col>1</xdr:col>
      <xdr:colOff>9525</xdr:colOff>
      <xdr:row>46</xdr:row>
      <xdr:rowOff>19050</xdr:rowOff>
    </xdr:from>
    <xdr:to>
      <xdr:col>10</xdr:col>
      <xdr:colOff>0</xdr:colOff>
      <xdr:row>52</xdr:row>
      <xdr:rowOff>0</xdr:rowOff>
    </xdr:to>
    <xdr:sp>
      <xdr:nvSpPr>
        <xdr:cNvPr id="64" name="Text 2"/>
        <xdr:cNvSpPr txBox="1">
          <a:spLocks noChangeArrowheads="1"/>
        </xdr:cNvSpPr>
      </xdr:nvSpPr>
      <xdr:spPr>
        <a:xfrm>
          <a:off x="285750" y="8391525"/>
          <a:ext cx="5638800" cy="11239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production of oil palm fresh fruits bunches (FFB) is seasonal in nature and continued to be affected by weather conditions.
</a:t>
          </a:r>
        </a:p>
      </xdr:txBody>
    </xdr:sp>
    <xdr:clientData/>
  </xdr:twoCellAnchor>
  <xdr:twoCellAnchor>
    <xdr:from>
      <xdr:col>1</xdr:col>
      <xdr:colOff>9525</xdr:colOff>
      <xdr:row>70</xdr:row>
      <xdr:rowOff>0</xdr:rowOff>
    </xdr:from>
    <xdr:to>
      <xdr:col>10</xdr:col>
      <xdr:colOff>0</xdr:colOff>
      <xdr:row>70</xdr:row>
      <xdr:rowOff>0</xdr:rowOff>
    </xdr:to>
    <xdr:sp>
      <xdr:nvSpPr>
        <xdr:cNvPr id="65" name="Text 2"/>
        <xdr:cNvSpPr txBox="1">
          <a:spLocks noChangeArrowheads="1"/>
        </xdr:cNvSpPr>
      </xdr:nvSpPr>
      <xdr:spPr>
        <a:xfrm>
          <a:off x="285750" y="12963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70</xdr:row>
      <xdr:rowOff>0</xdr:rowOff>
    </xdr:from>
    <xdr:to>
      <xdr:col>10</xdr:col>
      <xdr:colOff>0</xdr:colOff>
      <xdr:row>70</xdr:row>
      <xdr:rowOff>0</xdr:rowOff>
    </xdr:to>
    <xdr:sp>
      <xdr:nvSpPr>
        <xdr:cNvPr id="66" name="Text 2"/>
        <xdr:cNvSpPr txBox="1">
          <a:spLocks noChangeArrowheads="1"/>
        </xdr:cNvSpPr>
      </xdr:nvSpPr>
      <xdr:spPr>
        <a:xfrm>
          <a:off x="285750" y="12963525"/>
          <a:ext cx="5638800" cy="0"/>
        </a:xfrm>
        <a:prstGeom prst="rect">
          <a:avLst/>
        </a:prstGeom>
        <a:noFill/>
        <a:ln w="1" cmpd="sng">
          <a:noFill/>
        </a:ln>
      </xdr:spPr>
      <xdr:txBody>
        <a:bodyPr vertOverflow="clip" wrap="square"/>
        <a:p>
          <a:pPr algn="just">
            <a:defRPr/>
          </a:pPr>
          <a:r>
            <a:rPr lang="en-US" cap="none" sz="1200" b="0" i="0" u="none" baseline="0">
              <a:solidFill>
                <a:srgbClr val="FF0000"/>
              </a:solidFill>
              <a:latin typeface="Arial"/>
              <a:ea typeface="Arial"/>
              <a:cs typeface="Arial"/>
            </a:rPr>
            <a:t>The production of oil palm fresh fruits bunches (FFB) is seasonal in nature and normally peaks in the second and and third quarter.
During the current quarter ended 31 July 2006, the Group registered a 12% improvement in ffb production over that of the preceding year mainly owing to more areas coming into maturity and increasing yield trend from the young matured oil palms in the Group’s estates in Sabah.</a:t>
          </a:r>
        </a:p>
      </xdr:txBody>
    </xdr:sp>
    <xdr:clientData/>
  </xdr:twoCellAnchor>
  <xdr:twoCellAnchor>
    <xdr:from>
      <xdr:col>1</xdr:col>
      <xdr:colOff>9525</xdr:colOff>
      <xdr:row>69</xdr:row>
      <xdr:rowOff>19050</xdr:rowOff>
    </xdr:from>
    <xdr:to>
      <xdr:col>10</xdr:col>
      <xdr:colOff>0</xdr:colOff>
      <xdr:row>73</xdr:row>
      <xdr:rowOff>76200</xdr:rowOff>
    </xdr:to>
    <xdr:sp>
      <xdr:nvSpPr>
        <xdr:cNvPr id="67" name="Text 2"/>
        <xdr:cNvSpPr txBox="1">
          <a:spLocks noChangeArrowheads="1"/>
        </xdr:cNvSpPr>
      </xdr:nvSpPr>
      <xdr:spPr>
        <a:xfrm>
          <a:off x="285750" y="12792075"/>
          <a:ext cx="5638800" cy="8191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material events from the current quarter ended 31 October 2007 to the date of this announcement that has not been reflected in the quarterly financial statements for the six months ended 31 October 2007.
</a:t>
          </a:r>
        </a:p>
      </xdr:txBody>
    </xdr:sp>
    <xdr:clientData/>
  </xdr:twoCellAnchor>
  <xdr:twoCellAnchor>
    <xdr:from>
      <xdr:col>2</xdr:col>
      <xdr:colOff>0</xdr:colOff>
      <xdr:row>113</xdr:row>
      <xdr:rowOff>0</xdr:rowOff>
    </xdr:from>
    <xdr:to>
      <xdr:col>10</xdr:col>
      <xdr:colOff>0</xdr:colOff>
      <xdr:row>115</xdr:row>
      <xdr:rowOff>66675</xdr:rowOff>
    </xdr:to>
    <xdr:sp>
      <xdr:nvSpPr>
        <xdr:cNvPr id="68" name="TextBox 234"/>
        <xdr:cNvSpPr txBox="1">
          <a:spLocks noChangeArrowheads="1"/>
        </xdr:cNvSpPr>
      </xdr:nvSpPr>
      <xdr:spPr>
        <a:xfrm>
          <a:off x="523875" y="20602575"/>
          <a:ext cx="5400675" cy="44767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Investment in quoted shares, excluding associates, as at 31 October 2007 was as follows:</a:t>
          </a:r>
        </a:p>
      </xdr:txBody>
    </xdr:sp>
    <xdr:clientData/>
  </xdr:twoCellAnchor>
  <xdr:twoCellAnchor>
    <xdr:from>
      <xdr:col>8</xdr:col>
      <xdr:colOff>752475</xdr:colOff>
      <xdr:row>116</xdr:row>
      <xdr:rowOff>85725</xdr:rowOff>
    </xdr:from>
    <xdr:to>
      <xdr:col>9</xdr:col>
      <xdr:colOff>0</xdr:colOff>
      <xdr:row>116</xdr:row>
      <xdr:rowOff>85725</xdr:rowOff>
    </xdr:to>
    <xdr:sp>
      <xdr:nvSpPr>
        <xdr:cNvPr id="69" name="Line 235"/>
        <xdr:cNvSpPr>
          <a:spLocks/>
        </xdr:cNvSpPr>
      </xdr:nvSpPr>
      <xdr:spPr>
        <a:xfrm flipV="1">
          <a:off x="5381625" y="212598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116</xdr:row>
      <xdr:rowOff>95250</xdr:rowOff>
    </xdr:from>
    <xdr:to>
      <xdr:col>5</xdr:col>
      <xdr:colOff>457200</xdr:colOff>
      <xdr:row>116</xdr:row>
      <xdr:rowOff>95250</xdr:rowOff>
    </xdr:to>
    <xdr:sp>
      <xdr:nvSpPr>
        <xdr:cNvPr id="70" name="Line 236"/>
        <xdr:cNvSpPr>
          <a:spLocks/>
        </xdr:cNvSpPr>
      </xdr:nvSpPr>
      <xdr:spPr>
        <a:xfrm flipV="1">
          <a:off x="3257550" y="212693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271</xdr:row>
      <xdr:rowOff>171450</xdr:rowOff>
    </xdr:from>
    <xdr:to>
      <xdr:col>9</xdr:col>
      <xdr:colOff>76200</xdr:colOff>
      <xdr:row>280</xdr:row>
      <xdr:rowOff>95250</xdr:rowOff>
    </xdr:to>
    <xdr:sp>
      <xdr:nvSpPr>
        <xdr:cNvPr id="71" name="Text 2"/>
        <xdr:cNvSpPr txBox="1">
          <a:spLocks noChangeArrowheads="1"/>
        </xdr:cNvSpPr>
      </xdr:nvSpPr>
      <xdr:spPr>
        <a:xfrm>
          <a:off x="257175" y="50634900"/>
          <a:ext cx="5629275" cy="163830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 Group's pretax profits for the current quarter of RM33.70 million and six months to-date ended 31 October 2007 of RM55.93 million were respectively 120% and 136% higher than the RM15.34</a:t>
          </a:r>
          <a:r>
            <a:rPr lang="en-US" cap="none" sz="1200" b="1" i="0" u="none" baseline="0">
              <a:latin typeface="Arial"/>
              <a:ea typeface="Arial"/>
              <a:cs typeface="Arial"/>
            </a:rPr>
            <a:t> </a:t>
          </a:r>
          <a:r>
            <a:rPr lang="en-US" cap="none" sz="1200" b="0" i="0" u="none" baseline="0">
              <a:latin typeface="Arial"/>
              <a:ea typeface="Arial"/>
              <a:cs typeface="Arial"/>
            </a:rPr>
            <a:t>million and RM23.71 million achieved in the corresponding periods in the preceding year.
Higher FFB production coupled with higher prices of CPO and palm kernel as well as higher investment income have contributed to the good results of the Group. </a:t>
          </a:r>
        </a:p>
      </xdr:txBody>
    </xdr:sp>
    <xdr:clientData/>
  </xdr:twoCellAnchor>
  <xdr:twoCellAnchor>
    <xdr:from>
      <xdr:col>1</xdr:col>
      <xdr:colOff>0</xdr:colOff>
      <xdr:row>314</xdr:row>
      <xdr:rowOff>0</xdr:rowOff>
    </xdr:from>
    <xdr:to>
      <xdr:col>10</xdr:col>
      <xdr:colOff>0</xdr:colOff>
      <xdr:row>317</xdr:row>
      <xdr:rowOff>114300</xdr:rowOff>
    </xdr:to>
    <xdr:sp>
      <xdr:nvSpPr>
        <xdr:cNvPr id="72" name="TextBox 243"/>
        <xdr:cNvSpPr txBox="1">
          <a:spLocks noChangeArrowheads="1"/>
        </xdr:cNvSpPr>
      </xdr:nvSpPr>
      <xdr:spPr>
        <a:xfrm>
          <a:off x="276225" y="58674000"/>
          <a:ext cx="5648325" cy="6858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Both of the basic earnings per stock unit and diluted earnings per stock unit of the Group were the same for the current quarter and current financial year-to-date ended 31 October 2007 as there was no dilutive effect in the period under review.
</a:t>
          </a:r>
        </a:p>
      </xdr:txBody>
    </xdr:sp>
    <xdr:clientData/>
  </xdr:twoCellAnchor>
  <xdr:twoCellAnchor>
    <xdr:from>
      <xdr:col>1</xdr:col>
      <xdr:colOff>9525</xdr:colOff>
      <xdr:row>14</xdr:row>
      <xdr:rowOff>19050</xdr:rowOff>
    </xdr:from>
    <xdr:to>
      <xdr:col>10</xdr:col>
      <xdr:colOff>0</xdr:colOff>
      <xdr:row>17</xdr:row>
      <xdr:rowOff>104775</xdr:rowOff>
    </xdr:to>
    <xdr:sp>
      <xdr:nvSpPr>
        <xdr:cNvPr id="73" name="Text 2"/>
        <xdr:cNvSpPr txBox="1">
          <a:spLocks noChangeArrowheads="1"/>
        </xdr:cNvSpPr>
      </xdr:nvSpPr>
      <xdr:spPr>
        <a:xfrm>
          <a:off x="285750" y="2705100"/>
          <a:ext cx="5638800" cy="6572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At the date of this report, there were no contingent liabilities or contingent assets of the Group which has arisen since the last balance sheet date as at 30 April 2007.
</a:t>
          </a:r>
          <a:r>
            <a:rPr lang="en-US" cap="none" sz="1000" b="0" i="0" u="none" baseline="0">
              <a:latin typeface="Arial"/>
              <a:ea typeface="Arial"/>
              <a:cs typeface="Arial"/>
            </a:rPr>
            <a:t>
There were no changes in the composition of the Group for the financial year ended 30 April 2006.
There were no changes in the composition of the Group for the financial year ended 30 April 2006.
</a:t>
          </a:r>
        </a:p>
      </xdr:txBody>
    </xdr:sp>
    <xdr:clientData/>
  </xdr:twoCellAnchor>
  <xdr:twoCellAnchor>
    <xdr:from>
      <xdr:col>1</xdr:col>
      <xdr:colOff>9525</xdr:colOff>
      <xdr:row>8</xdr:row>
      <xdr:rowOff>19050</xdr:rowOff>
    </xdr:from>
    <xdr:to>
      <xdr:col>10</xdr:col>
      <xdr:colOff>0</xdr:colOff>
      <xdr:row>10</xdr:row>
      <xdr:rowOff>104775</xdr:rowOff>
    </xdr:to>
    <xdr:sp>
      <xdr:nvSpPr>
        <xdr:cNvPr id="74" name="Text 2"/>
        <xdr:cNvSpPr txBox="1">
          <a:spLocks noChangeArrowheads="1"/>
        </xdr:cNvSpPr>
      </xdr:nvSpPr>
      <xdr:spPr>
        <a:xfrm>
          <a:off x="285750" y="1562100"/>
          <a:ext cx="5638800" cy="466725"/>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There were no issuance, cancellation, repurchase, resale and repayment of debt and equity securities during the six months ended 31 October 2007.</a:t>
          </a:r>
        </a:p>
      </xdr:txBody>
    </xdr:sp>
    <xdr:clientData/>
  </xdr:twoCellAnchor>
  <xdr:twoCellAnchor>
    <xdr:from>
      <xdr:col>1</xdr:col>
      <xdr:colOff>9525</xdr:colOff>
      <xdr:row>60</xdr:row>
      <xdr:rowOff>19050</xdr:rowOff>
    </xdr:from>
    <xdr:to>
      <xdr:col>10</xdr:col>
      <xdr:colOff>0</xdr:colOff>
      <xdr:row>67</xdr:row>
      <xdr:rowOff>0</xdr:rowOff>
    </xdr:to>
    <xdr:sp>
      <xdr:nvSpPr>
        <xdr:cNvPr id="75" name="Text 2"/>
        <xdr:cNvSpPr txBox="1">
          <a:spLocks noChangeArrowheads="1"/>
        </xdr:cNvSpPr>
      </xdr:nvSpPr>
      <xdr:spPr>
        <a:xfrm>
          <a:off x="285750" y="11077575"/>
          <a:ext cx="5638800" cy="1314450"/>
        </a:xfrm>
        <a:prstGeom prst="rect">
          <a:avLst/>
        </a:prstGeom>
        <a:noFill/>
        <a:ln w="1" cmpd="sng">
          <a:noFill/>
        </a:ln>
      </xdr:spPr>
      <xdr:txBody>
        <a:bodyPr vertOverflow="clip" wrap="square"/>
        <a:p>
          <a:pPr algn="just">
            <a:defRPr/>
          </a:pPr>
          <a:r>
            <a:rPr lang="en-US" cap="none" sz="1200" b="0" i="0" u="none" baseline="0">
              <a:latin typeface="Arial"/>
              <a:ea typeface="Arial"/>
              <a:cs typeface="Arial"/>
            </a:rPr>
            <a:t>During the six months ended 31 October 2007, the Group registered a 5% improvement in FFB production over than that of the corresponding period in the preceding financial year mainly owing to more areas coming into maturity and increasing yield trend from the young matured oil palms in the Group's estates in Sabah.</a:t>
          </a:r>
        </a:p>
      </xdr:txBody>
    </xdr:sp>
    <xdr:clientData/>
  </xdr:twoCellAnchor>
  <xdr:twoCellAnchor>
    <xdr:from>
      <xdr:col>1</xdr:col>
      <xdr:colOff>0</xdr:colOff>
      <xdr:row>365</xdr:row>
      <xdr:rowOff>0</xdr:rowOff>
    </xdr:from>
    <xdr:to>
      <xdr:col>10</xdr:col>
      <xdr:colOff>0</xdr:colOff>
      <xdr:row>365</xdr:row>
      <xdr:rowOff>0</xdr:rowOff>
    </xdr:to>
    <xdr:sp>
      <xdr:nvSpPr>
        <xdr:cNvPr id="76" name="TextBox 248"/>
        <xdr:cNvSpPr txBox="1">
          <a:spLocks noChangeArrowheads="1"/>
        </xdr:cNvSpPr>
      </xdr:nvSpPr>
      <xdr:spPr>
        <a:xfrm>
          <a:off x="276225" y="68141850"/>
          <a:ext cx="5648325" cy="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an interim dividend of ___ sen gross per RM1.00 stock unit less of 27% taxation in respect of the financial year ending 30 April 2008 will be payable on _______________ to Depositors whose names appear in the Record of Depositors at the close of business at 5.00 p.m. on _______________.
      </a:t>
          </a:r>
        </a:p>
      </xdr:txBody>
    </xdr:sp>
    <xdr:clientData/>
  </xdr:twoCellAnchor>
  <xdr:twoCellAnchor>
    <xdr:from>
      <xdr:col>2</xdr:col>
      <xdr:colOff>0</xdr:colOff>
      <xdr:row>367</xdr:row>
      <xdr:rowOff>0</xdr:rowOff>
    </xdr:from>
    <xdr:to>
      <xdr:col>10</xdr:col>
      <xdr:colOff>0</xdr:colOff>
      <xdr:row>377</xdr:row>
      <xdr:rowOff>19050</xdr:rowOff>
    </xdr:to>
    <xdr:sp>
      <xdr:nvSpPr>
        <xdr:cNvPr id="77" name="TextBox 249"/>
        <xdr:cNvSpPr txBox="1">
          <a:spLocks noChangeArrowheads="1"/>
        </xdr:cNvSpPr>
      </xdr:nvSpPr>
      <xdr:spPr>
        <a:xfrm>
          <a:off x="523875" y="68522850"/>
          <a:ext cx="5400675" cy="192405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Stocks deposited into the Depositor's Securities Account before 12.30 p.m. on 8 January 2008 in respect of stocks which are exempted from mandatory deposit;
Stocks transferred into the Depositor's Securities Account before 4.00 p.m. on 11 January 2008 in respect of transfers;
Stocks bought on the Bursa Malaysia Securities Berhad on a cum entitlement basis according to the Rules of the Bursa Malaysia Securities Berhad.
</a:t>
          </a:r>
        </a:p>
      </xdr:txBody>
    </xdr:sp>
    <xdr:clientData/>
  </xdr:twoCellAnchor>
  <xdr:twoCellAnchor>
    <xdr:from>
      <xdr:col>1</xdr:col>
      <xdr:colOff>0</xdr:colOff>
      <xdr:row>344</xdr:row>
      <xdr:rowOff>0</xdr:rowOff>
    </xdr:from>
    <xdr:to>
      <xdr:col>10</xdr:col>
      <xdr:colOff>0</xdr:colOff>
      <xdr:row>350</xdr:row>
      <xdr:rowOff>161925</xdr:rowOff>
    </xdr:to>
    <xdr:sp>
      <xdr:nvSpPr>
        <xdr:cNvPr id="78" name="TextBox 250"/>
        <xdr:cNvSpPr txBox="1">
          <a:spLocks noChangeArrowheads="1"/>
        </xdr:cNvSpPr>
      </xdr:nvSpPr>
      <xdr:spPr>
        <a:xfrm>
          <a:off x="276225" y="64122300"/>
          <a:ext cx="5648325" cy="1304925"/>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NOTICE IS HEREBY GIVEN that an interim dividend of 10 sen gross per RM1.00 stock unit less of 26% Malaysian Income Tax in respect of the financial year ending 30 April 2008 will be payable on 24 January 2008 to Depositors whose names appear in the Record of Depositors at the close of business at 5.00 p.m. on 11 January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38"/>
  <sheetViews>
    <sheetView view="pageBreakPreview" zoomScaleSheetLayoutView="100" workbookViewId="0" topLeftCell="A1">
      <selection activeCell="M1" sqref="M1"/>
    </sheetView>
  </sheetViews>
  <sheetFormatPr defaultColWidth="9.140625" defaultRowHeight="12.75"/>
  <cols>
    <col min="1" max="2" width="9.140625" style="145" customWidth="1"/>
    <col min="3" max="3" width="10.8515625" style="145" customWidth="1"/>
    <col min="4" max="4" width="11.57421875" style="145" customWidth="1"/>
    <col min="5" max="5" width="12.00390625" style="148" customWidth="1"/>
    <col min="6" max="6" width="1.7109375" style="156" customWidth="1"/>
    <col min="7" max="7" width="12.00390625" style="148" customWidth="1"/>
    <col min="8" max="8" width="1.7109375" style="198" customWidth="1"/>
    <col min="9" max="9" width="12.00390625" style="148" customWidth="1"/>
    <col min="10" max="10" width="1.7109375" style="146" customWidth="1"/>
    <col min="11" max="11" width="12.00390625" style="148" customWidth="1"/>
    <col min="12" max="12" width="1.7109375" style="147" customWidth="1"/>
    <col min="13" max="13" width="9.7109375" style="145" bestFit="1" customWidth="1"/>
    <col min="14" max="16384" width="9.140625" style="145" customWidth="1"/>
  </cols>
  <sheetData>
    <row r="1" spans="1:11" ht="18">
      <c r="A1" s="1" t="s">
        <v>0</v>
      </c>
      <c r="K1" s="141"/>
    </row>
    <row r="2" ht="15" customHeight="1">
      <c r="A2" s="145" t="s">
        <v>1</v>
      </c>
    </row>
    <row r="4" spans="1:12" s="6" customFormat="1" ht="15.75">
      <c r="A4" s="62" t="s">
        <v>2</v>
      </c>
      <c r="E4" s="41"/>
      <c r="F4" s="45"/>
      <c r="G4" s="41"/>
      <c r="H4" s="199"/>
      <c r="I4" s="41"/>
      <c r="J4" s="9"/>
      <c r="K4" s="41"/>
      <c r="L4" s="39"/>
    </row>
    <row r="5" spans="1:12" s="6" customFormat="1" ht="15.75">
      <c r="A5" s="62" t="s">
        <v>234</v>
      </c>
      <c r="E5" s="41"/>
      <c r="F5" s="45"/>
      <c r="G5" s="41"/>
      <c r="H5" s="199"/>
      <c r="I5" s="41"/>
      <c r="J5" s="9"/>
      <c r="K5" s="41"/>
      <c r="L5" s="39"/>
    </row>
    <row r="7" spans="5:12" s="29" customFormat="1" ht="15.75">
      <c r="E7" s="234" t="s">
        <v>159</v>
      </c>
      <c r="F7" s="234"/>
      <c r="G7" s="234"/>
      <c r="H7" s="237" t="s">
        <v>161</v>
      </c>
      <c r="I7" s="237"/>
      <c r="J7" s="237"/>
      <c r="K7" s="237"/>
      <c r="L7" s="237"/>
    </row>
    <row r="8" spans="5:12" s="29" customFormat="1" ht="15.75">
      <c r="E8" s="234" t="s">
        <v>160</v>
      </c>
      <c r="F8" s="234"/>
      <c r="G8" s="234"/>
      <c r="H8" s="200"/>
      <c r="I8" s="237" t="s">
        <v>236</v>
      </c>
      <c r="J8" s="237"/>
      <c r="K8" s="237"/>
      <c r="L8" s="80"/>
    </row>
    <row r="9" spans="5:12" s="29" customFormat="1" ht="15.75">
      <c r="E9" s="235" t="s">
        <v>235</v>
      </c>
      <c r="F9" s="235"/>
      <c r="G9" s="234"/>
      <c r="H9" s="200"/>
      <c r="I9" s="236" t="str">
        <f>E9</f>
        <v>31 OCTOBER</v>
      </c>
      <c r="J9" s="236"/>
      <c r="K9" s="237"/>
      <c r="L9" s="80"/>
    </row>
    <row r="10" spans="4:12" s="29" customFormat="1" ht="15.75">
      <c r="D10" s="33"/>
      <c r="E10" s="150">
        <v>2007</v>
      </c>
      <c r="F10" s="162"/>
      <c r="G10" s="150">
        <v>2006</v>
      </c>
      <c r="H10" s="200"/>
      <c r="I10" s="150">
        <f>E10</f>
        <v>2007</v>
      </c>
      <c r="J10" s="42"/>
      <c r="K10" s="150">
        <f>G10</f>
        <v>2006</v>
      </c>
      <c r="L10" s="80"/>
    </row>
    <row r="11" spans="5:12" s="29" customFormat="1" ht="15.75">
      <c r="E11" s="134" t="s">
        <v>11</v>
      </c>
      <c r="F11" s="162"/>
      <c r="G11" s="134" t="s">
        <v>11</v>
      </c>
      <c r="H11" s="200"/>
      <c r="I11" s="134" t="s">
        <v>11</v>
      </c>
      <c r="J11" s="42"/>
      <c r="K11" s="134" t="s">
        <v>11</v>
      </c>
      <c r="L11" s="80"/>
    </row>
    <row r="12" spans="5:12" s="29" customFormat="1" ht="15">
      <c r="E12" s="87"/>
      <c r="F12" s="183"/>
      <c r="G12" s="87"/>
      <c r="H12" s="184"/>
      <c r="I12" s="87"/>
      <c r="J12" s="70"/>
      <c r="K12" s="87"/>
      <c r="L12" s="80"/>
    </row>
    <row r="13" spans="1:12" s="29" customFormat="1" ht="32.25" customHeight="1">
      <c r="A13" s="29" t="s">
        <v>3</v>
      </c>
      <c r="E13" s="84">
        <v>65129</v>
      </c>
      <c r="F13" s="107"/>
      <c r="G13" s="84">
        <v>34718</v>
      </c>
      <c r="H13" s="201"/>
      <c r="I13" s="84">
        <v>111742</v>
      </c>
      <c r="J13" s="71"/>
      <c r="K13" s="84">
        <v>60650</v>
      </c>
      <c r="L13" s="80"/>
    </row>
    <row r="14" spans="1:12" s="29" customFormat="1" ht="32.25" customHeight="1">
      <c r="A14" s="99" t="s">
        <v>4</v>
      </c>
      <c r="B14" s="99"/>
      <c r="C14" s="99"/>
      <c r="D14" s="99"/>
      <c r="E14" s="83">
        <v>-29961</v>
      </c>
      <c r="F14" s="83"/>
      <c r="G14" s="83">
        <v>-19292</v>
      </c>
      <c r="H14" s="202"/>
      <c r="I14" s="83">
        <v>-54098</v>
      </c>
      <c r="J14" s="64"/>
      <c r="K14" s="83">
        <v>-35840</v>
      </c>
      <c r="L14" s="80"/>
    </row>
    <row r="15" spans="1:12" s="29" customFormat="1" ht="32.25" customHeight="1">
      <c r="A15" s="7" t="s">
        <v>5</v>
      </c>
      <c r="E15" s="84">
        <f>SUM(E13:E14)</f>
        <v>35168</v>
      </c>
      <c r="F15" s="107"/>
      <c r="G15" s="84">
        <f>SUM(G13:G14)</f>
        <v>15426</v>
      </c>
      <c r="H15" s="201"/>
      <c r="I15" s="84">
        <f>SUM(I13:I14)</f>
        <v>57644</v>
      </c>
      <c r="J15" s="71"/>
      <c r="K15" s="84">
        <f>SUM(K13:K14)</f>
        <v>24810</v>
      </c>
      <c r="L15" s="80"/>
    </row>
    <row r="16" spans="1:12" s="29" customFormat="1" ht="32.25" customHeight="1">
      <c r="A16" s="6" t="s">
        <v>6</v>
      </c>
      <c r="E16" s="84">
        <v>553</v>
      </c>
      <c r="F16" s="107"/>
      <c r="G16" s="84">
        <v>430</v>
      </c>
      <c r="H16" s="201"/>
      <c r="I16" s="84">
        <v>804</v>
      </c>
      <c r="J16" s="71"/>
      <c r="K16" s="84">
        <v>502</v>
      </c>
      <c r="L16" s="80"/>
    </row>
    <row r="17" spans="1:12" s="29" customFormat="1" ht="32.25" customHeight="1">
      <c r="A17" s="29" t="s">
        <v>8</v>
      </c>
      <c r="E17" s="84">
        <v>-751</v>
      </c>
      <c r="F17" s="107"/>
      <c r="G17" s="84">
        <v>-714</v>
      </c>
      <c r="H17" s="201"/>
      <c r="I17" s="84">
        <v>-1322</v>
      </c>
      <c r="J17" s="71"/>
      <c r="K17" s="84">
        <v>-1235</v>
      </c>
      <c r="L17" s="80"/>
    </row>
    <row r="18" spans="1:12" s="29" customFormat="1" ht="32.25" customHeight="1">
      <c r="A18" s="29" t="s">
        <v>7</v>
      </c>
      <c r="E18" s="84">
        <v>-1238</v>
      </c>
      <c r="F18" s="107"/>
      <c r="G18" s="84">
        <v>-1029</v>
      </c>
      <c r="H18" s="201"/>
      <c r="I18" s="84">
        <v>-2191</v>
      </c>
      <c r="J18" s="71"/>
      <c r="K18" s="84">
        <v>-1802</v>
      </c>
      <c r="L18" s="80"/>
    </row>
    <row r="19" spans="1:12" s="29" customFormat="1" ht="32.25" customHeight="1">
      <c r="A19" s="29" t="s">
        <v>9</v>
      </c>
      <c r="E19" s="84">
        <v>-77</v>
      </c>
      <c r="F19" s="107"/>
      <c r="G19" s="84">
        <v>-20</v>
      </c>
      <c r="H19" s="201"/>
      <c r="I19" s="84">
        <v>-223</v>
      </c>
      <c r="J19" s="71"/>
      <c r="K19" s="84">
        <v>-65</v>
      </c>
      <c r="L19" s="80"/>
    </row>
    <row r="20" spans="1:12" s="29" customFormat="1" ht="32.25" customHeight="1">
      <c r="A20" s="99" t="s">
        <v>29</v>
      </c>
      <c r="B20" s="99"/>
      <c r="C20" s="99"/>
      <c r="D20" s="99"/>
      <c r="E20" s="83">
        <v>-1177</v>
      </c>
      <c r="F20" s="83"/>
      <c r="G20" s="83">
        <v>-1574</v>
      </c>
      <c r="H20" s="202"/>
      <c r="I20" s="83">
        <v>-2268</v>
      </c>
      <c r="J20" s="64"/>
      <c r="K20" s="83">
        <v>-2816</v>
      </c>
      <c r="L20" s="80"/>
    </row>
    <row r="21" spans="1:12" s="29" customFormat="1" ht="32.25" customHeight="1">
      <c r="A21" s="190" t="s">
        <v>204</v>
      </c>
      <c r="B21" s="123"/>
      <c r="C21" s="123"/>
      <c r="D21" s="123"/>
      <c r="E21" s="151">
        <f>SUM(E15:E20)</f>
        <v>32478</v>
      </c>
      <c r="F21" s="151"/>
      <c r="G21" s="151">
        <f>SUM(G15:G20)</f>
        <v>12519</v>
      </c>
      <c r="H21" s="203"/>
      <c r="I21" s="151">
        <f>SUM(I15:I20)</f>
        <v>52444</v>
      </c>
      <c r="J21" s="124"/>
      <c r="K21" s="151">
        <f>SUM(K15:K20)</f>
        <v>19394</v>
      </c>
      <c r="L21" s="80"/>
    </row>
    <row r="22" spans="1:12" s="29" customFormat="1" ht="32.25" customHeight="1">
      <c r="A22" s="99" t="s">
        <v>135</v>
      </c>
      <c r="B22" s="99"/>
      <c r="C22" s="99"/>
      <c r="D22" s="99"/>
      <c r="E22" s="83">
        <v>1225</v>
      </c>
      <c r="F22" s="83"/>
      <c r="G22" s="83">
        <v>2816</v>
      </c>
      <c r="H22" s="204"/>
      <c r="I22" s="83">
        <v>3484</v>
      </c>
      <c r="J22" s="64"/>
      <c r="K22" s="83">
        <v>4312</v>
      </c>
      <c r="L22" s="80"/>
    </row>
    <row r="23" spans="1:12" s="29" customFormat="1" ht="32.25" customHeight="1">
      <c r="A23" s="7" t="s">
        <v>136</v>
      </c>
      <c r="E23" s="84">
        <f>SUM(E21:E22)</f>
        <v>33703</v>
      </c>
      <c r="F23" s="84"/>
      <c r="G23" s="84">
        <f>SUM(G21:G22)</f>
        <v>15335</v>
      </c>
      <c r="H23" s="205"/>
      <c r="I23" s="84">
        <f>SUM(I21:I22)</f>
        <v>55928</v>
      </c>
      <c r="J23" s="63"/>
      <c r="K23" s="84">
        <f>SUM(K21:K22)</f>
        <v>23706</v>
      </c>
      <c r="L23" s="80"/>
    </row>
    <row r="24" spans="1:12" s="29" customFormat="1" ht="32.25" customHeight="1">
      <c r="A24" s="29" t="s">
        <v>137</v>
      </c>
      <c r="E24" s="84">
        <f>-'NOTES(2)'!F145</f>
        <v>-5966</v>
      </c>
      <c r="F24" s="107"/>
      <c r="G24" s="84">
        <v>-2867</v>
      </c>
      <c r="H24" s="206"/>
      <c r="I24" s="84">
        <f>-'NOTES(2)'!I145</f>
        <v>-11096</v>
      </c>
      <c r="J24" s="71"/>
      <c r="K24" s="84">
        <v>-4655</v>
      </c>
      <c r="L24" s="80"/>
    </row>
    <row r="25" spans="1:13" s="29" customFormat="1" ht="32.25" customHeight="1" thickBot="1">
      <c r="A25" s="100" t="s">
        <v>10</v>
      </c>
      <c r="B25" s="101"/>
      <c r="C25" s="101"/>
      <c r="D25" s="101"/>
      <c r="E25" s="85">
        <f>SUM(E23:E24)</f>
        <v>27737</v>
      </c>
      <c r="F25" s="85"/>
      <c r="G25" s="85">
        <f>SUM(G23:G24)</f>
        <v>12468</v>
      </c>
      <c r="H25" s="207"/>
      <c r="I25" s="85">
        <f>SUM(I23:I24)</f>
        <v>44832</v>
      </c>
      <c r="J25" s="65"/>
      <c r="K25" s="85">
        <f>SUM(K23:K24)</f>
        <v>19051</v>
      </c>
      <c r="L25" s="80"/>
      <c r="M25" s="63"/>
    </row>
    <row r="26" spans="5:12" s="29" customFormat="1" ht="6" customHeight="1">
      <c r="E26" s="84"/>
      <c r="F26" s="107"/>
      <c r="G26" s="84"/>
      <c r="H26" s="201"/>
      <c r="I26" s="84"/>
      <c r="J26" s="71"/>
      <c r="K26" s="84"/>
      <c r="L26" s="80"/>
    </row>
    <row r="27" spans="1:12" s="29" customFormat="1" ht="5.25" customHeight="1">
      <c r="A27" s="40"/>
      <c r="E27" s="84"/>
      <c r="F27" s="107"/>
      <c r="G27" s="84"/>
      <c r="H27" s="201"/>
      <c r="I27" s="84"/>
      <c r="J27" s="71"/>
      <c r="K27" s="84"/>
      <c r="L27" s="80"/>
    </row>
    <row r="28" spans="1:12" s="29" customFormat="1" ht="24" customHeight="1" thickBot="1">
      <c r="A28" s="102" t="s">
        <v>157</v>
      </c>
      <c r="B28" s="102"/>
      <c r="C28" s="102"/>
      <c r="D28" s="102"/>
      <c r="E28" s="152">
        <f>E25/'BS'!E36*100</f>
        <v>20.698481399947763</v>
      </c>
      <c r="F28" s="208"/>
      <c r="G28" s="152">
        <f>G25/'BS'!G36*100</f>
        <v>9.304130442893923</v>
      </c>
      <c r="H28" s="209"/>
      <c r="I28" s="152">
        <f>I25/'BS'!E36*100</f>
        <v>33.45546807954927</v>
      </c>
      <c r="J28" s="66"/>
      <c r="K28" s="152">
        <f>K25/'BS'!G36*100</f>
        <v>14.216633707697474</v>
      </c>
      <c r="L28" s="80"/>
    </row>
    <row r="29" spans="5:12" s="29" customFormat="1" ht="5.25" customHeight="1">
      <c r="E29" s="84"/>
      <c r="F29" s="107"/>
      <c r="G29" s="84"/>
      <c r="H29" s="201"/>
      <c r="I29" s="84"/>
      <c r="J29" s="71"/>
      <c r="K29" s="84"/>
      <c r="L29" s="80"/>
    </row>
    <row r="30" spans="1:12" s="29" customFormat="1" ht="29.25" customHeight="1" thickBot="1">
      <c r="A30" s="103" t="s">
        <v>273</v>
      </c>
      <c r="B30" s="102"/>
      <c r="C30" s="102"/>
      <c r="D30" s="102"/>
      <c r="E30" s="152">
        <f>E28</f>
        <v>20.698481399947763</v>
      </c>
      <c r="F30" s="210"/>
      <c r="G30" s="152">
        <f>G28</f>
        <v>9.304130442893923</v>
      </c>
      <c r="H30" s="209"/>
      <c r="I30" s="152">
        <f>I28</f>
        <v>33.45546807954927</v>
      </c>
      <c r="J30" s="66"/>
      <c r="K30" s="152">
        <f>K28</f>
        <v>14.216633707697474</v>
      </c>
      <c r="L30" s="80"/>
    </row>
    <row r="31" spans="1:12" s="29" customFormat="1" ht="15" customHeight="1">
      <c r="A31" s="41"/>
      <c r="E31" s="153"/>
      <c r="F31" s="107"/>
      <c r="G31" s="153"/>
      <c r="H31" s="201"/>
      <c r="I31" s="153"/>
      <c r="J31" s="71"/>
      <c r="K31" s="153"/>
      <c r="L31" s="80"/>
    </row>
    <row r="32" spans="1:12" s="32" customFormat="1" ht="13.5" customHeight="1">
      <c r="A32" s="31"/>
      <c r="E32" s="129"/>
      <c r="F32" s="186"/>
      <c r="G32" s="129"/>
      <c r="H32" s="137"/>
      <c r="I32" s="129"/>
      <c r="J32" s="73"/>
      <c r="K32" s="129"/>
      <c r="L32" s="81"/>
    </row>
    <row r="33" spans="1:16" s="5" customFormat="1" ht="15.75" customHeight="1">
      <c r="A33" s="3"/>
      <c r="B33" s="4"/>
      <c r="C33" s="4"/>
      <c r="D33" s="4"/>
      <c r="E33" s="89"/>
      <c r="F33" s="211"/>
      <c r="G33" s="89"/>
      <c r="H33" s="212"/>
      <c r="I33" s="89"/>
      <c r="J33" s="72"/>
      <c r="K33" s="89"/>
      <c r="L33" s="82"/>
      <c r="M33" s="4"/>
      <c r="N33" s="4"/>
      <c r="O33" s="4"/>
      <c r="P33" s="4"/>
    </row>
    <row r="34" spans="1:20" s="32" customFormat="1" ht="13.5" customHeight="1">
      <c r="A34" s="31"/>
      <c r="E34" s="129"/>
      <c r="F34" s="186"/>
      <c r="G34" s="129"/>
      <c r="H34" s="137"/>
      <c r="I34" s="129"/>
      <c r="J34" s="73"/>
      <c r="K34" s="129"/>
      <c r="L34" s="81"/>
      <c r="T34" s="32" t="s">
        <v>13</v>
      </c>
    </row>
    <row r="35" spans="1:12" s="32" customFormat="1" ht="13.5" customHeight="1">
      <c r="A35" s="31"/>
      <c r="E35" s="129"/>
      <c r="F35" s="186"/>
      <c r="G35" s="129"/>
      <c r="H35" s="137"/>
      <c r="I35" s="129"/>
      <c r="J35" s="73"/>
      <c r="K35" s="129"/>
      <c r="L35" s="81"/>
    </row>
    <row r="36" spans="1:16" s="5" customFormat="1" ht="9" customHeight="1">
      <c r="A36" s="3"/>
      <c r="B36" s="4"/>
      <c r="C36" s="4"/>
      <c r="D36" s="4"/>
      <c r="E36" s="89"/>
      <c r="F36" s="211"/>
      <c r="G36" s="89"/>
      <c r="H36" s="212"/>
      <c r="I36" s="89"/>
      <c r="J36" s="72"/>
      <c r="K36" s="89"/>
      <c r="L36" s="82"/>
      <c r="M36" s="4"/>
      <c r="N36" s="4"/>
      <c r="O36" s="4"/>
      <c r="P36" s="4"/>
    </row>
    <row r="37" spans="1:16" s="5" customFormat="1" ht="8.25" customHeight="1">
      <c r="A37" s="3"/>
      <c r="B37" s="4"/>
      <c r="C37" s="4"/>
      <c r="D37" s="4"/>
      <c r="E37" s="89"/>
      <c r="F37" s="211"/>
      <c r="G37" s="89"/>
      <c r="H37" s="212"/>
      <c r="I37" s="89"/>
      <c r="J37" s="72"/>
      <c r="K37" s="89"/>
      <c r="L37" s="82"/>
      <c r="M37" s="4"/>
      <c r="N37" s="4"/>
      <c r="O37" s="4"/>
      <c r="P37" s="4"/>
    </row>
    <row r="38" spans="1:16" s="5" customFormat="1" ht="15.75" customHeight="1">
      <c r="A38" s="3"/>
      <c r="B38" s="4"/>
      <c r="C38" s="4"/>
      <c r="D38" s="4"/>
      <c r="E38" s="89"/>
      <c r="F38" s="211"/>
      <c r="G38" s="89"/>
      <c r="H38" s="212"/>
      <c r="I38" s="89"/>
      <c r="J38" s="72"/>
      <c r="K38" s="89"/>
      <c r="L38" s="82"/>
      <c r="M38" s="4"/>
      <c r="N38" s="4"/>
      <c r="O38" s="4"/>
      <c r="P38" s="4"/>
    </row>
  </sheetData>
  <mergeCells count="6">
    <mergeCell ref="E7:G7"/>
    <mergeCell ref="E9:G9"/>
    <mergeCell ref="I9:K9"/>
    <mergeCell ref="E8:G8"/>
    <mergeCell ref="I8:K8"/>
    <mergeCell ref="H7:L7"/>
  </mergeCells>
  <printOptions/>
  <pageMargins left="1" right="0.25" top="0.52" bottom="0.41" header="0.5" footer="0.38"/>
  <pageSetup firstPageNumber="1" useFirstPageNumber="1" horizontalDpi="600" verticalDpi="600" orientation="portrait" paperSize="9" scale="95"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T63"/>
  <sheetViews>
    <sheetView view="pageBreakPreview" zoomScaleSheetLayoutView="100" workbookViewId="0" topLeftCell="A1">
      <selection activeCell="A1" sqref="A1"/>
    </sheetView>
  </sheetViews>
  <sheetFormatPr defaultColWidth="9.140625" defaultRowHeight="12.75"/>
  <cols>
    <col min="1" max="2" width="9.140625" style="145" customWidth="1"/>
    <col min="3" max="3" width="26.00390625" style="145" customWidth="1"/>
    <col min="4" max="4" width="2.421875" style="145" customWidth="1"/>
    <col min="5" max="5" width="18.421875" style="148" customWidth="1"/>
    <col min="6" max="6" width="2.28125" style="146" customWidth="1"/>
    <col min="7" max="7" width="23.140625" style="148" customWidth="1"/>
    <col min="8" max="8" width="1.7109375" style="145" customWidth="1"/>
    <col min="9" max="16384" width="9.140625" style="145" customWidth="1"/>
  </cols>
  <sheetData>
    <row r="1" spans="1:7" ht="18">
      <c r="A1" s="1" t="s">
        <v>0</v>
      </c>
      <c r="G1" s="142"/>
    </row>
    <row r="2" ht="15" customHeight="1">
      <c r="A2" s="145" t="s">
        <v>1</v>
      </c>
    </row>
    <row r="3" ht="9" customHeight="1"/>
    <row r="4" spans="1:7" s="6" customFormat="1" ht="15.75">
      <c r="A4" s="62" t="s">
        <v>141</v>
      </c>
      <c r="E4" s="41"/>
      <c r="F4" s="9"/>
      <c r="G4" s="41"/>
    </row>
    <row r="5" spans="1:7" s="6" customFormat="1" ht="15.75">
      <c r="A5" s="62" t="s">
        <v>237</v>
      </c>
      <c r="E5" s="41"/>
      <c r="F5" s="9"/>
      <c r="G5" s="41"/>
    </row>
    <row r="6" spans="1:7" s="6" customFormat="1" ht="2.25" customHeight="1">
      <c r="A6" s="62"/>
      <c r="E6" s="41"/>
      <c r="F6" s="9"/>
      <c r="G6" s="41"/>
    </row>
    <row r="7" spans="5:7" s="29" customFormat="1" ht="15.75">
      <c r="E7" s="125" t="s">
        <v>165</v>
      </c>
      <c r="F7" s="42"/>
      <c r="G7" s="8" t="s">
        <v>193</v>
      </c>
    </row>
    <row r="8" spans="4:7" s="29" customFormat="1" ht="15.75">
      <c r="D8" s="33"/>
      <c r="E8" s="126" t="s">
        <v>166</v>
      </c>
      <c r="F8" s="68"/>
      <c r="G8" s="126" t="s">
        <v>167</v>
      </c>
    </row>
    <row r="9" spans="4:7" s="29" customFormat="1" ht="15.75">
      <c r="D9" s="33"/>
      <c r="E9" s="127" t="s">
        <v>238</v>
      </c>
      <c r="F9" s="69"/>
      <c r="G9" s="127" t="s">
        <v>203</v>
      </c>
    </row>
    <row r="10" spans="5:7" s="29" customFormat="1" ht="14.25" customHeight="1">
      <c r="E10" s="125" t="s">
        <v>162</v>
      </c>
      <c r="F10" s="42"/>
      <c r="G10" s="125" t="s">
        <v>163</v>
      </c>
    </row>
    <row r="11" spans="5:7" s="29" customFormat="1" ht="13.5" customHeight="1">
      <c r="E11" s="134"/>
      <c r="F11" s="42"/>
      <c r="G11" s="125" t="s">
        <v>164</v>
      </c>
    </row>
    <row r="12" spans="1:7" s="29" customFormat="1" ht="15.75">
      <c r="A12" s="7" t="s">
        <v>14</v>
      </c>
      <c r="E12" s="87"/>
      <c r="F12" s="70"/>
      <c r="G12" s="87"/>
    </row>
    <row r="13" spans="1:7" s="29" customFormat="1" ht="3" customHeight="1">
      <c r="A13" s="7"/>
      <c r="E13" s="87"/>
      <c r="F13" s="70"/>
      <c r="G13" s="87"/>
    </row>
    <row r="14" spans="1:7" s="29" customFormat="1" ht="15.75">
      <c r="A14" s="7" t="s">
        <v>15</v>
      </c>
      <c r="E14" s="84"/>
      <c r="F14" s="71"/>
      <c r="G14" s="84"/>
    </row>
    <row r="15" spans="1:8" s="29" customFormat="1" ht="15">
      <c r="A15" s="29" t="s">
        <v>143</v>
      </c>
      <c r="E15" s="154">
        <v>103051</v>
      </c>
      <c r="F15" s="71"/>
      <c r="G15" s="84">
        <f>194388-G17</f>
        <v>103258</v>
      </c>
      <c r="H15" s="29" t="s">
        <v>129</v>
      </c>
    </row>
    <row r="16" spans="1:7" s="29" customFormat="1" ht="15">
      <c r="A16" s="29" t="s">
        <v>208</v>
      </c>
      <c r="E16" s="154">
        <v>81630</v>
      </c>
      <c r="F16" s="71"/>
      <c r="G16" s="84">
        <v>78152</v>
      </c>
    </row>
    <row r="17" spans="1:8" s="29" customFormat="1" ht="15">
      <c r="A17" s="29" t="s">
        <v>216</v>
      </c>
      <c r="E17" s="154">
        <v>90371</v>
      </c>
      <c r="F17" s="71"/>
      <c r="G17" s="84">
        <f>81574+9556</f>
        <v>91130</v>
      </c>
      <c r="H17" s="29" t="s">
        <v>129</v>
      </c>
    </row>
    <row r="18" spans="1:7" s="29" customFormat="1" ht="15">
      <c r="A18" s="29" t="s">
        <v>30</v>
      </c>
      <c r="E18" s="154">
        <f>1264+31</f>
        <v>1295</v>
      </c>
      <c r="F18" s="71"/>
      <c r="G18" s="84">
        <v>1264</v>
      </c>
    </row>
    <row r="19" spans="1:7" s="29" customFormat="1" ht="15">
      <c r="A19" s="29" t="s">
        <v>271</v>
      </c>
      <c r="E19" s="154">
        <f>166212+3375</f>
        <v>169587</v>
      </c>
      <c r="F19" s="71"/>
      <c r="G19" s="84">
        <v>166629</v>
      </c>
    </row>
    <row r="20" spans="1:7" s="29" customFormat="1" ht="15">
      <c r="A20" s="29" t="s">
        <v>16</v>
      </c>
      <c r="E20" s="154">
        <v>15447</v>
      </c>
      <c r="F20" s="71"/>
      <c r="G20" s="84">
        <v>15447</v>
      </c>
    </row>
    <row r="21" spans="1:7" s="29" customFormat="1" ht="15">
      <c r="A21" s="29" t="s">
        <v>17</v>
      </c>
      <c r="E21" s="154">
        <v>18628</v>
      </c>
      <c r="F21" s="71"/>
      <c r="G21" s="84">
        <v>18628</v>
      </c>
    </row>
    <row r="22" spans="1:7" s="29" customFormat="1" ht="15">
      <c r="A22" s="105"/>
      <c r="B22" s="105"/>
      <c r="C22" s="105"/>
      <c r="D22" s="105"/>
      <c r="E22" s="223">
        <f>SUM(E15:E21)</f>
        <v>480009</v>
      </c>
      <c r="F22" s="67"/>
      <c r="G22" s="88">
        <f>SUM(G15:G21)</f>
        <v>474508</v>
      </c>
    </row>
    <row r="23" spans="5:7" s="29" customFormat="1" ht="6.75" customHeight="1">
      <c r="E23" s="154"/>
      <c r="F23" s="71"/>
      <c r="G23" s="84"/>
    </row>
    <row r="24" spans="1:7" s="29" customFormat="1" ht="15.75">
      <c r="A24" s="7" t="s">
        <v>18</v>
      </c>
      <c r="E24" s="154"/>
      <c r="F24" s="71"/>
      <c r="G24" s="84"/>
    </row>
    <row r="25" spans="1:7" s="29" customFormat="1" ht="15">
      <c r="A25" s="6" t="s">
        <v>19</v>
      </c>
      <c r="E25" s="154">
        <v>6392</v>
      </c>
      <c r="F25" s="71"/>
      <c r="G25" s="84">
        <v>5351</v>
      </c>
    </row>
    <row r="26" spans="1:7" s="29" customFormat="1" ht="15">
      <c r="A26" s="6" t="s">
        <v>20</v>
      </c>
      <c r="E26" s="154">
        <v>13935</v>
      </c>
      <c r="F26" s="71"/>
      <c r="G26" s="84">
        <v>5738</v>
      </c>
    </row>
    <row r="27" spans="1:10" s="29" customFormat="1" ht="15">
      <c r="A27" s="6" t="s">
        <v>21</v>
      </c>
      <c r="E27" s="154">
        <f>10517+190-3375</f>
        <v>7332</v>
      </c>
      <c r="F27" s="71"/>
      <c r="G27" s="84">
        <v>6298</v>
      </c>
      <c r="J27" s="29" t="s">
        <v>126</v>
      </c>
    </row>
    <row r="28" spans="1:7" s="29" customFormat="1" ht="15">
      <c r="A28" s="6" t="s">
        <v>22</v>
      </c>
      <c r="E28" s="154">
        <v>9746</v>
      </c>
      <c r="F28" s="71"/>
      <c r="G28" s="84">
        <v>8986</v>
      </c>
    </row>
    <row r="29" spans="1:7" s="29" customFormat="1" ht="15">
      <c r="A29" s="6" t="s">
        <v>23</v>
      </c>
      <c r="E29" s="154">
        <v>150735</v>
      </c>
      <c r="F29" s="71"/>
      <c r="G29" s="84">
        <v>132415</v>
      </c>
    </row>
    <row r="30" spans="1:7" s="29" customFormat="1" ht="15.75">
      <c r="A30" s="106"/>
      <c r="B30" s="105"/>
      <c r="C30" s="105"/>
      <c r="D30" s="105"/>
      <c r="E30" s="223">
        <f>SUM(E25:E29)</f>
        <v>188140</v>
      </c>
      <c r="F30" s="67"/>
      <c r="G30" s="88">
        <f>SUM(G25:G29)</f>
        <v>158788</v>
      </c>
    </row>
    <row r="31" spans="1:7" s="29" customFormat="1" ht="16.5" thickBot="1">
      <c r="A31" s="100" t="s">
        <v>24</v>
      </c>
      <c r="B31" s="101"/>
      <c r="C31" s="101"/>
      <c r="D31" s="101"/>
      <c r="E31" s="224">
        <f>E22+E30</f>
        <v>668149</v>
      </c>
      <c r="F31" s="65"/>
      <c r="G31" s="85">
        <f>G22+G30</f>
        <v>633296</v>
      </c>
    </row>
    <row r="32" spans="5:7" s="29" customFormat="1" ht="15">
      <c r="E32" s="154"/>
      <c r="F32" s="71"/>
      <c r="G32" s="84"/>
    </row>
    <row r="33" spans="1:7" s="29" customFormat="1" ht="15.75">
      <c r="A33" s="7" t="s">
        <v>25</v>
      </c>
      <c r="E33" s="154"/>
      <c r="F33" s="71"/>
      <c r="G33" s="84"/>
    </row>
    <row r="34" spans="1:7" s="29" customFormat="1" ht="3" customHeight="1">
      <c r="A34" s="7"/>
      <c r="E34" s="154"/>
      <c r="F34" s="71"/>
      <c r="G34" s="84"/>
    </row>
    <row r="35" spans="1:7" s="29" customFormat="1" ht="15.75">
      <c r="A35" s="7" t="s">
        <v>69</v>
      </c>
      <c r="E35" s="154"/>
      <c r="F35" s="71"/>
      <c r="G35" s="84"/>
    </row>
    <row r="36" spans="1:7" s="29" customFormat="1" ht="15">
      <c r="A36" s="6" t="s">
        <v>26</v>
      </c>
      <c r="E36" s="154">
        <f>SOCIE!B31</f>
        <v>134005</v>
      </c>
      <c r="F36" s="71"/>
      <c r="G36" s="84">
        <f>SOCIE!B45</f>
        <v>134005</v>
      </c>
    </row>
    <row r="37" spans="1:7" s="29" customFormat="1" ht="15">
      <c r="A37" s="6" t="s">
        <v>27</v>
      </c>
      <c r="E37" s="154">
        <f>SOCIE!D31</f>
        <v>6346</v>
      </c>
      <c r="F37" s="71"/>
      <c r="G37" s="84">
        <v>6346</v>
      </c>
    </row>
    <row r="38" spans="1:7" s="29" customFormat="1" ht="15">
      <c r="A38" s="6" t="s">
        <v>28</v>
      </c>
      <c r="E38" s="154">
        <f>SOCIE!F31</f>
        <v>42417</v>
      </c>
      <c r="F38" s="71"/>
      <c r="G38" s="84">
        <v>42486</v>
      </c>
    </row>
    <row r="39" spans="1:7" s="29" customFormat="1" ht="15">
      <c r="A39" s="6" t="s">
        <v>275</v>
      </c>
      <c r="E39" s="154">
        <f>SOCIE!H31</f>
        <v>433331</v>
      </c>
      <c r="F39" s="71"/>
      <c r="G39" s="84">
        <v>412886</v>
      </c>
    </row>
    <row r="40" spans="1:7" s="29" customFormat="1" ht="15.75">
      <c r="A40" s="106" t="s">
        <v>70</v>
      </c>
      <c r="B40" s="105"/>
      <c r="C40" s="105"/>
      <c r="D40" s="105"/>
      <c r="E40" s="223">
        <f>SUM(E36:E39)</f>
        <v>616099</v>
      </c>
      <c r="F40" s="67"/>
      <c r="G40" s="88">
        <f>SUM(G36:G39)</f>
        <v>595723</v>
      </c>
    </row>
    <row r="41" spans="5:7" s="29" customFormat="1" ht="9.75" customHeight="1">
      <c r="E41" s="154"/>
      <c r="F41" s="71"/>
      <c r="G41" s="84"/>
    </row>
    <row r="42" spans="1:7" s="29" customFormat="1" ht="15.75">
      <c r="A42" s="7" t="s">
        <v>274</v>
      </c>
      <c r="E42" s="154"/>
      <c r="F42" s="71"/>
      <c r="G42" s="84"/>
    </row>
    <row r="43" spans="1:7" s="29" customFormat="1" ht="15">
      <c r="A43" s="99" t="s">
        <v>31</v>
      </c>
      <c r="B43" s="99"/>
      <c r="C43" s="99"/>
      <c r="D43" s="99"/>
      <c r="E43" s="204">
        <f>G43+'NOTES(2)'!I144</f>
        <v>26762</v>
      </c>
      <c r="F43" s="64"/>
      <c r="G43" s="83">
        <v>21536</v>
      </c>
    </row>
    <row r="44" spans="5:7" s="29" customFormat="1" ht="9.75" customHeight="1">
      <c r="E44" s="154"/>
      <c r="F44" s="71"/>
      <c r="G44" s="84"/>
    </row>
    <row r="45" spans="1:7" s="29" customFormat="1" ht="15.75">
      <c r="A45" s="7" t="s">
        <v>71</v>
      </c>
      <c r="E45" s="154"/>
      <c r="F45" s="71"/>
      <c r="G45" s="84"/>
    </row>
    <row r="46" spans="1:7" s="29" customFormat="1" ht="15">
      <c r="A46" s="29" t="s">
        <v>72</v>
      </c>
      <c r="E46" s="154">
        <v>7264</v>
      </c>
      <c r="F46" s="71"/>
      <c r="G46" s="84">
        <v>4046</v>
      </c>
    </row>
    <row r="47" spans="1:7" s="29" customFormat="1" ht="15">
      <c r="A47" s="29" t="s">
        <v>73</v>
      </c>
      <c r="E47" s="154">
        <f>12818+190</f>
        <v>13008</v>
      </c>
      <c r="F47" s="71"/>
      <c r="G47" s="84">
        <v>10422</v>
      </c>
    </row>
    <row r="48" spans="1:7" s="29" customFormat="1" ht="15">
      <c r="A48" s="99" t="s">
        <v>74</v>
      </c>
      <c r="B48" s="99"/>
      <c r="C48" s="99"/>
      <c r="D48" s="99"/>
      <c r="E48" s="154">
        <v>5016</v>
      </c>
      <c r="F48" s="64"/>
      <c r="G48" s="84">
        <v>1569</v>
      </c>
    </row>
    <row r="49" spans="1:7" s="29" customFormat="1" ht="15">
      <c r="A49" s="99"/>
      <c r="B49" s="99"/>
      <c r="C49" s="99"/>
      <c r="D49" s="99"/>
      <c r="E49" s="223">
        <f>SUM(E46:E48)</f>
        <v>25288</v>
      </c>
      <c r="F49" s="64"/>
      <c r="G49" s="88">
        <f>SUM(G46:G48)</f>
        <v>16037</v>
      </c>
    </row>
    <row r="50" spans="1:7" s="29" customFormat="1" ht="15.75">
      <c r="A50" s="7" t="s">
        <v>75</v>
      </c>
      <c r="E50" s="206">
        <f>E43+E49</f>
        <v>52050</v>
      </c>
      <c r="F50" s="71"/>
      <c r="G50" s="107">
        <f>G43+G49</f>
        <v>37573</v>
      </c>
    </row>
    <row r="51" spans="1:7" s="29" customFormat="1" ht="16.5" thickBot="1">
      <c r="A51" s="100" t="s">
        <v>76</v>
      </c>
      <c r="B51" s="101"/>
      <c r="C51" s="101"/>
      <c r="D51" s="101"/>
      <c r="E51" s="224">
        <f>E40+E50</f>
        <v>668149</v>
      </c>
      <c r="F51" s="65"/>
      <c r="G51" s="85">
        <f>G40+G50</f>
        <v>633296</v>
      </c>
    </row>
    <row r="52" spans="1:12" s="5" customFormat="1" ht="20.25" customHeight="1" thickBot="1">
      <c r="A52" s="108" t="s">
        <v>142</v>
      </c>
      <c r="B52" s="109"/>
      <c r="C52" s="109"/>
      <c r="D52" s="109"/>
      <c r="E52" s="225">
        <f>E40/E36</f>
        <v>4.597582179769412</v>
      </c>
      <c r="F52" s="109"/>
      <c r="G52" s="110">
        <f>G40/G36</f>
        <v>4.44552815193463</v>
      </c>
      <c r="H52" s="4"/>
      <c r="I52" s="4"/>
      <c r="J52" s="4"/>
      <c r="K52" s="4"/>
      <c r="L52" s="4"/>
    </row>
    <row r="53" spans="1:12" s="5" customFormat="1" ht="6.75" customHeight="1">
      <c r="A53" s="3"/>
      <c r="B53" s="4"/>
      <c r="C53" s="4"/>
      <c r="D53" s="4"/>
      <c r="E53" s="89"/>
      <c r="F53" s="72"/>
      <c r="G53" s="89"/>
      <c r="H53" s="4"/>
      <c r="I53" s="4"/>
      <c r="J53" s="4"/>
      <c r="K53" s="4"/>
      <c r="L53" s="4"/>
    </row>
    <row r="54" spans="1:12" s="32" customFormat="1" ht="13.5" customHeight="1">
      <c r="A54" s="31" t="s">
        <v>129</v>
      </c>
      <c r="E54" s="129"/>
      <c r="F54" s="73"/>
      <c r="H54" s="79"/>
      <c r="J54" s="73"/>
      <c r="L54" s="81"/>
    </row>
    <row r="55" spans="1:20" s="32" customFormat="1" ht="13.5" customHeight="1">
      <c r="A55" s="31"/>
      <c r="E55" s="129"/>
      <c r="F55" s="73"/>
      <c r="H55" s="79"/>
      <c r="J55" s="73"/>
      <c r="L55" s="81"/>
      <c r="T55" s="32" t="s">
        <v>13</v>
      </c>
    </row>
    <row r="56" spans="1:12" s="32" customFormat="1" ht="13.5" customHeight="1">
      <c r="A56" s="31"/>
      <c r="E56" s="129"/>
      <c r="F56" s="73"/>
      <c r="H56" s="79"/>
      <c r="J56" s="73"/>
      <c r="L56" s="81"/>
    </row>
    <row r="57" spans="1:12" s="32" customFormat="1" ht="13.5" customHeight="1">
      <c r="A57" s="31"/>
      <c r="E57" s="129"/>
      <c r="F57" s="73"/>
      <c r="H57" s="79"/>
      <c r="J57" s="73"/>
      <c r="L57" s="81"/>
    </row>
    <row r="58" spans="1:12" s="32" customFormat="1" ht="13.5" customHeight="1">
      <c r="A58" s="31"/>
      <c r="E58" s="129"/>
      <c r="F58" s="73"/>
      <c r="H58" s="79"/>
      <c r="J58" s="73"/>
      <c r="L58" s="81"/>
    </row>
    <row r="59" spans="1:12" s="5" customFormat="1" ht="13.5" customHeight="1">
      <c r="A59" s="3"/>
      <c r="B59" s="4"/>
      <c r="C59" s="4"/>
      <c r="D59" s="4"/>
      <c r="E59" s="89"/>
      <c r="F59" s="72"/>
      <c r="G59" s="89"/>
      <c r="H59" s="4"/>
      <c r="I59" s="4"/>
      <c r="J59" s="4"/>
      <c r="K59" s="4"/>
      <c r="L59" s="4"/>
    </row>
    <row r="60" spans="1:12" s="5" customFormat="1" ht="15.75" customHeight="1">
      <c r="A60" s="3"/>
      <c r="B60" s="4"/>
      <c r="C60" s="4"/>
      <c r="D60" s="4"/>
      <c r="E60" s="89"/>
      <c r="F60" s="72"/>
      <c r="G60" s="89"/>
      <c r="H60" s="4"/>
      <c r="I60" s="4"/>
      <c r="J60" s="4"/>
      <c r="K60" s="4"/>
      <c r="L60" s="4"/>
    </row>
    <row r="61" spans="1:12" s="5" customFormat="1" ht="10.5" customHeight="1">
      <c r="A61" s="3"/>
      <c r="B61" s="4"/>
      <c r="C61" s="4"/>
      <c r="D61" s="4"/>
      <c r="E61" s="89"/>
      <c r="F61" s="72"/>
      <c r="G61" s="89"/>
      <c r="H61" s="4"/>
      <c r="I61" s="4"/>
      <c r="J61" s="4"/>
      <c r="K61" s="4"/>
      <c r="L61" s="4"/>
    </row>
    <row r="62" spans="1:12" s="5" customFormat="1" ht="15.75" customHeight="1">
      <c r="A62" s="3"/>
      <c r="B62" s="4"/>
      <c r="C62" s="4"/>
      <c r="D62" s="4"/>
      <c r="E62" s="89"/>
      <c r="F62" s="72"/>
      <c r="G62" s="89"/>
      <c r="H62" s="4"/>
      <c r="I62" s="4"/>
      <c r="J62" s="4"/>
      <c r="K62" s="4"/>
      <c r="L62" s="4"/>
    </row>
    <row r="63" spans="1:12" s="5" customFormat="1" ht="15.75" customHeight="1">
      <c r="A63" s="3"/>
      <c r="B63" s="4"/>
      <c r="C63" s="4"/>
      <c r="D63" s="4"/>
      <c r="E63" s="89"/>
      <c r="F63" s="72"/>
      <c r="G63" s="89"/>
      <c r="H63" s="4"/>
      <c r="I63" s="4"/>
      <c r="J63" s="4"/>
      <c r="K63" s="4"/>
      <c r="L63" s="4"/>
    </row>
  </sheetData>
  <printOptions/>
  <pageMargins left="0.89" right="0.34" top="0.5" bottom="0.32" header="0.5" footer="0.28"/>
  <pageSetup firstPageNumber="2" useFirstPageNumber="1" horizontalDpi="600" verticalDpi="600" orientation="portrait" paperSize="9" scale="94" r:id="rId2"/>
  <headerFooter alignWithMargins="0">
    <oddFooter>&amp;C&amp;P</oddFooter>
  </headerFooter>
  <rowBreaks count="1" manualBreakCount="1">
    <brk id="6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55"/>
  <sheetViews>
    <sheetView view="pageBreakPreview" zoomScaleSheetLayoutView="100" workbookViewId="0" topLeftCell="A7">
      <selection activeCell="N21" sqref="N21"/>
    </sheetView>
  </sheetViews>
  <sheetFormatPr defaultColWidth="9.140625" defaultRowHeight="12.75"/>
  <cols>
    <col min="1" max="1" width="32.7109375" style="41" customWidth="1"/>
    <col min="2" max="2" width="10.7109375" style="41" customWidth="1"/>
    <col min="3" max="3" width="1.1484375" style="41" customWidth="1"/>
    <col min="4" max="4" width="10.00390625" style="41" customWidth="1"/>
    <col min="5" max="5" width="1.1484375" style="41" customWidth="1"/>
    <col min="6" max="6" width="14.140625" style="41" customWidth="1"/>
    <col min="7" max="7" width="1.1484375" style="41" customWidth="1"/>
    <col min="8" max="8" width="15.140625" style="41" customWidth="1"/>
    <col min="9" max="9" width="1.1484375" style="41" customWidth="1"/>
    <col min="10" max="10" width="12.7109375" style="41" customWidth="1"/>
    <col min="11" max="16384" width="9.140625" style="41" customWidth="1"/>
  </cols>
  <sheetData>
    <row r="1" spans="1:10" s="148" customFormat="1" ht="19.5">
      <c r="A1" s="174" t="s">
        <v>78</v>
      </c>
      <c r="J1" s="141"/>
    </row>
    <row r="2" s="148" customFormat="1" ht="15" customHeight="1">
      <c r="A2" s="175" t="s">
        <v>1</v>
      </c>
    </row>
    <row r="3" ht="15.75">
      <c r="A3" s="40"/>
    </row>
    <row r="4" s="177" customFormat="1" ht="15.75" customHeight="1">
      <c r="A4" s="176" t="s">
        <v>158</v>
      </c>
    </row>
    <row r="5" spans="1:7" s="177" customFormat="1" ht="15" customHeight="1">
      <c r="A5" s="176" t="s">
        <v>239</v>
      </c>
      <c r="D5" s="178"/>
      <c r="E5" s="178"/>
      <c r="F5" s="178"/>
      <c r="G5" s="178"/>
    </row>
    <row r="6" spans="1:7" ht="13.5" customHeight="1">
      <c r="A6" s="40"/>
      <c r="D6" s="125"/>
      <c r="E6" s="125"/>
      <c r="F6" s="125"/>
      <c r="G6" s="125"/>
    </row>
    <row r="7" spans="1:10" s="181" customFormat="1" ht="14.25" customHeight="1">
      <c r="A7" s="179"/>
      <c r="B7" s="180"/>
      <c r="C7" s="180"/>
      <c r="D7" s="238" t="s">
        <v>77</v>
      </c>
      <c r="E7" s="238"/>
      <c r="F7" s="238"/>
      <c r="G7" s="238"/>
      <c r="H7" s="162" t="s">
        <v>32</v>
      </c>
      <c r="I7" s="162"/>
      <c r="J7" s="180"/>
    </row>
    <row r="8" spans="1:10" s="181" customFormat="1" ht="14.25" customHeight="1">
      <c r="A8" s="179"/>
      <c r="B8" s="162" t="s">
        <v>33</v>
      </c>
      <c r="C8" s="162"/>
      <c r="D8" s="162" t="s">
        <v>33</v>
      </c>
      <c r="E8" s="162"/>
      <c r="F8" s="162" t="s">
        <v>34</v>
      </c>
      <c r="G8" s="162"/>
      <c r="H8" s="162" t="s">
        <v>35</v>
      </c>
      <c r="I8" s="162"/>
      <c r="J8" s="162"/>
    </row>
    <row r="9" spans="1:10" s="181" customFormat="1" ht="14.25" customHeight="1">
      <c r="A9" s="179"/>
      <c r="B9" s="150" t="s">
        <v>36</v>
      </c>
      <c r="C9" s="162"/>
      <c r="D9" s="150" t="s">
        <v>37</v>
      </c>
      <c r="E9" s="162"/>
      <c r="F9" s="150" t="s">
        <v>38</v>
      </c>
      <c r="G9" s="162"/>
      <c r="H9" s="150" t="s">
        <v>276</v>
      </c>
      <c r="I9" s="162"/>
      <c r="J9" s="150" t="s">
        <v>39</v>
      </c>
    </row>
    <row r="10" spans="1:10" s="181" customFormat="1" ht="14.25" customHeight="1">
      <c r="A10" s="179"/>
      <c r="B10" s="162" t="s">
        <v>11</v>
      </c>
      <c r="C10" s="162"/>
      <c r="D10" s="162" t="s">
        <v>11</v>
      </c>
      <c r="E10" s="162"/>
      <c r="F10" s="162" t="s">
        <v>11</v>
      </c>
      <c r="G10" s="162"/>
      <c r="H10" s="162" t="s">
        <v>11</v>
      </c>
      <c r="I10" s="162"/>
      <c r="J10" s="162" t="s">
        <v>11</v>
      </c>
    </row>
    <row r="11" spans="1:7" ht="14.25" customHeight="1">
      <c r="A11" s="43"/>
      <c r="B11" s="45"/>
      <c r="C11" s="45"/>
      <c r="D11" s="162"/>
      <c r="E11" s="162"/>
      <c r="F11" s="162"/>
      <c r="G11" s="162"/>
    </row>
    <row r="12" spans="1:7" ht="14.25" customHeight="1">
      <c r="A12" s="86" t="s">
        <v>240</v>
      </c>
      <c r="B12" s="45"/>
      <c r="C12" s="45"/>
      <c r="D12" s="162"/>
      <c r="E12" s="162"/>
      <c r="F12" s="162"/>
      <c r="G12" s="162"/>
    </row>
    <row r="13" spans="1:10" ht="14.25" customHeight="1">
      <c r="A13" s="43" t="s">
        <v>255</v>
      </c>
      <c r="B13" s="97"/>
      <c r="C13" s="97"/>
      <c r="D13" s="182"/>
      <c r="E13" s="182"/>
      <c r="F13" s="182"/>
      <c r="G13" s="182"/>
      <c r="H13" s="171"/>
      <c r="I13" s="171"/>
      <c r="J13" s="171"/>
    </row>
    <row r="14" spans="1:10" ht="14.25" customHeight="1">
      <c r="A14" s="43"/>
      <c r="B14" s="97"/>
      <c r="C14" s="97"/>
      <c r="D14" s="182"/>
      <c r="E14" s="182"/>
      <c r="F14" s="182"/>
      <c r="G14" s="182"/>
      <c r="H14" s="171"/>
      <c r="I14" s="171"/>
      <c r="J14" s="171"/>
    </row>
    <row r="15" spans="1:10" ht="15" customHeight="1">
      <c r="A15" s="44" t="s">
        <v>218</v>
      </c>
      <c r="B15" s="74">
        <v>134005</v>
      </c>
      <c r="C15" s="74"/>
      <c r="D15" s="74">
        <v>6346</v>
      </c>
      <c r="E15" s="74"/>
      <c r="F15" s="74">
        <v>42486</v>
      </c>
      <c r="G15" s="74"/>
      <c r="H15" s="74">
        <v>412886</v>
      </c>
      <c r="I15" s="74"/>
      <c r="J15" s="74">
        <f>SUM(B15:H15)</f>
        <v>595723</v>
      </c>
    </row>
    <row r="16" spans="1:10" ht="15" customHeight="1">
      <c r="A16" s="45"/>
      <c r="B16" s="74"/>
      <c r="C16" s="74"/>
      <c r="D16" s="74"/>
      <c r="E16" s="74"/>
      <c r="F16" s="74"/>
      <c r="G16" s="74"/>
      <c r="H16" s="74"/>
      <c r="I16" s="74"/>
      <c r="J16" s="74"/>
    </row>
    <row r="17" spans="1:10" ht="15" customHeight="1">
      <c r="A17" s="45" t="s">
        <v>40</v>
      </c>
      <c r="B17" s="74"/>
      <c r="C17" s="74"/>
      <c r="D17" s="74"/>
      <c r="E17" s="74"/>
      <c r="F17" s="74"/>
      <c r="G17" s="74"/>
      <c r="H17" s="74"/>
      <c r="I17" s="74"/>
      <c r="J17" s="74"/>
    </row>
    <row r="18" spans="1:10" ht="15" customHeight="1">
      <c r="A18" s="45" t="s">
        <v>41</v>
      </c>
      <c r="B18" s="74">
        <v>0</v>
      </c>
      <c r="C18" s="74"/>
      <c r="D18" s="74">
        <v>0</v>
      </c>
      <c r="E18" s="74"/>
      <c r="F18" s="74">
        <v>-57</v>
      </c>
      <c r="G18" s="74"/>
      <c r="H18" s="74">
        <f>-F18</f>
        <v>57</v>
      </c>
      <c r="I18" s="74"/>
      <c r="J18" s="74">
        <f>SUM(B18:H18)</f>
        <v>0</v>
      </c>
    </row>
    <row r="19" spans="1:10" ht="15" customHeight="1">
      <c r="A19" s="45"/>
      <c r="B19" s="74"/>
      <c r="C19" s="74"/>
      <c r="D19" s="74"/>
      <c r="E19" s="74"/>
      <c r="F19" s="74"/>
      <c r="G19" s="74"/>
      <c r="H19" s="74"/>
      <c r="I19" s="74"/>
      <c r="J19" s="74"/>
    </row>
    <row r="20" spans="1:10" ht="15" customHeight="1">
      <c r="A20" s="45" t="s">
        <v>40</v>
      </c>
      <c r="B20" s="74"/>
      <c r="C20" s="74"/>
      <c r="D20" s="74"/>
      <c r="E20" s="74"/>
      <c r="F20" s="74"/>
      <c r="G20" s="74"/>
      <c r="H20" s="74"/>
      <c r="I20" s="74"/>
      <c r="J20" s="74"/>
    </row>
    <row r="21" spans="1:10" ht="15" customHeight="1">
      <c r="A21" s="45" t="s">
        <v>265</v>
      </c>
      <c r="B21" s="74">
        <v>0</v>
      </c>
      <c r="C21" s="74"/>
      <c r="D21" s="74">
        <v>0</v>
      </c>
      <c r="E21" s="74"/>
      <c r="F21" s="74">
        <v>-12</v>
      </c>
      <c r="G21" s="74"/>
      <c r="H21" s="74">
        <f>-F21</f>
        <v>12</v>
      </c>
      <c r="I21" s="74"/>
      <c r="J21" s="74">
        <f>SUM(B21:H21)</f>
        <v>0</v>
      </c>
    </row>
    <row r="22" spans="1:10" ht="15" customHeight="1">
      <c r="A22" s="45"/>
      <c r="B22" s="74"/>
      <c r="C22" s="74"/>
      <c r="D22" s="74"/>
      <c r="E22" s="74"/>
      <c r="F22" s="74"/>
      <c r="G22" s="74"/>
      <c r="H22" s="74"/>
      <c r="I22" s="74"/>
      <c r="J22" s="74"/>
    </row>
    <row r="23" spans="1:10" ht="15" customHeight="1" hidden="1">
      <c r="A23" s="45" t="s">
        <v>205</v>
      </c>
      <c r="B23" s="74"/>
      <c r="C23" s="74"/>
      <c r="D23" s="74"/>
      <c r="E23" s="74"/>
      <c r="F23" s="74"/>
      <c r="G23" s="74"/>
      <c r="H23" s="74"/>
      <c r="I23" s="74"/>
      <c r="J23" s="74"/>
    </row>
    <row r="24" spans="1:10" ht="15" customHeight="1" hidden="1">
      <c r="A24" s="45" t="s">
        <v>206</v>
      </c>
      <c r="B24" s="74"/>
      <c r="C24" s="74"/>
      <c r="D24" s="74"/>
      <c r="E24" s="74"/>
      <c r="F24" s="74"/>
      <c r="G24" s="74"/>
      <c r="H24" s="74"/>
      <c r="I24" s="74"/>
      <c r="J24" s="74"/>
    </row>
    <row r="25" spans="1:10" ht="15" customHeight="1" hidden="1">
      <c r="A25" s="45" t="s">
        <v>207</v>
      </c>
      <c r="B25" s="74">
        <v>0</v>
      </c>
      <c r="C25" s="74"/>
      <c r="D25" s="74">
        <v>0</v>
      </c>
      <c r="E25" s="74"/>
      <c r="F25" s="74">
        <v>0</v>
      </c>
      <c r="G25" s="74"/>
      <c r="H25" s="74">
        <v>0</v>
      </c>
      <c r="I25" s="74"/>
      <c r="J25" s="74">
        <f>SUM(B25:H25)</f>
        <v>0</v>
      </c>
    </row>
    <row r="26" spans="1:10" ht="15" customHeight="1" hidden="1">
      <c r="A26" s="45"/>
      <c r="B26" s="74"/>
      <c r="C26" s="74"/>
      <c r="D26" s="74"/>
      <c r="E26" s="74"/>
      <c r="F26" s="74"/>
      <c r="G26" s="74"/>
      <c r="H26" s="74"/>
      <c r="I26" s="74"/>
      <c r="J26" s="74"/>
    </row>
    <row r="27" spans="1:10" ht="15" customHeight="1">
      <c r="A27" s="45" t="s">
        <v>139</v>
      </c>
      <c r="B27" s="74">
        <v>0</v>
      </c>
      <c r="C27" s="74"/>
      <c r="D27" s="74">
        <v>0</v>
      </c>
      <c r="E27" s="74"/>
      <c r="F27" s="74">
        <v>0</v>
      </c>
      <c r="G27" s="74"/>
      <c r="H27" s="74">
        <f>'IS'!I25</f>
        <v>44832</v>
      </c>
      <c r="I27" s="74"/>
      <c r="J27" s="74">
        <f>SUM(B27:H27)</f>
        <v>44832</v>
      </c>
    </row>
    <row r="28" spans="1:10" ht="15" customHeight="1">
      <c r="A28" s="45"/>
      <c r="B28" s="74"/>
      <c r="C28" s="74"/>
      <c r="D28" s="74"/>
      <c r="E28" s="74"/>
      <c r="F28" s="74"/>
      <c r="G28" s="74"/>
      <c r="H28" s="74"/>
      <c r="I28" s="74"/>
      <c r="J28" s="74"/>
    </row>
    <row r="29" spans="1:10" ht="15" customHeight="1">
      <c r="A29" s="45" t="s">
        <v>200</v>
      </c>
      <c r="B29" s="74">
        <v>0</v>
      </c>
      <c r="C29" s="74"/>
      <c r="D29" s="74">
        <v>0</v>
      </c>
      <c r="E29" s="74"/>
      <c r="F29" s="74">
        <v>0</v>
      </c>
      <c r="G29" s="74"/>
      <c r="H29" s="74">
        <v>-24456</v>
      </c>
      <c r="I29" s="74"/>
      <c r="J29" s="74">
        <f>SUM(B29:H29)</f>
        <v>-24456</v>
      </c>
    </row>
    <row r="30" spans="1:10" ht="15" customHeight="1">
      <c r="A30" s="45"/>
      <c r="B30" s="74"/>
      <c r="C30" s="74"/>
      <c r="D30" s="74"/>
      <c r="E30" s="74"/>
      <c r="F30" s="74"/>
      <c r="G30" s="74"/>
      <c r="H30" s="74"/>
      <c r="I30" s="74"/>
      <c r="J30" s="74"/>
    </row>
    <row r="31" spans="1:10" ht="33.75" customHeight="1" thickBot="1">
      <c r="A31" s="191" t="s">
        <v>241</v>
      </c>
      <c r="B31" s="192">
        <f>SUM(B15:B29)</f>
        <v>134005</v>
      </c>
      <c r="C31" s="192"/>
      <c r="D31" s="192">
        <f>SUM(D15:D29)</f>
        <v>6346</v>
      </c>
      <c r="E31" s="192"/>
      <c r="F31" s="192">
        <f>SUM(F15:F29)</f>
        <v>42417</v>
      </c>
      <c r="G31" s="192"/>
      <c r="H31" s="192">
        <f>SUM(H15:H29)</f>
        <v>433331</v>
      </c>
      <c r="I31" s="192"/>
      <c r="J31" s="192">
        <f>SUM(J15:J29)</f>
        <v>616099</v>
      </c>
    </row>
    <row r="32" spans="1:7" ht="14.25" customHeight="1" thickTop="1">
      <c r="A32" s="43"/>
      <c r="B32" s="45"/>
      <c r="C32" s="45"/>
      <c r="D32" s="162"/>
      <c r="E32" s="162"/>
      <c r="F32" s="162"/>
      <c r="G32" s="162"/>
    </row>
    <row r="33" spans="1:7" ht="13.5" customHeight="1">
      <c r="A33" s="43"/>
      <c r="B33" s="45"/>
      <c r="C33" s="45"/>
      <c r="D33" s="162"/>
      <c r="E33" s="162"/>
      <c r="F33" s="162"/>
      <c r="G33" s="162"/>
    </row>
    <row r="34" spans="1:7" ht="18" customHeight="1">
      <c r="A34" s="86" t="s">
        <v>242</v>
      </c>
      <c r="B34" s="45"/>
      <c r="C34" s="45"/>
      <c r="D34" s="162"/>
      <c r="E34" s="162"/>
      <c r="F34" s="162"/>
      <c r="G34" s="162"/>
    </row>
    <row r="35" spans="1:7" ht="15" customHeight="1">
      <c r="A35" s="43"/>
      <c r="B35" s="45"/>
      <c r="C35" s="45"/>
      <c r="D35" s="162"/>
      <c r="E35" s="162"/>
      <c r="F35" s="162"/>
      <c r="G35" s="162"/>
    </row>
    <row r="36" spans="1:10" ht="15" customHeight="1">
      <c r="A36" s="44" t="s">
        <v>138</v>
      </c>
      <c r="B36" s="74">
        <v>134005</v>
      </c>
      <c r="C36" s="74"/>
      <c r="D36" s="74">
        <v>6346</v>
      </c>
      <c r="E36" s="74"/>
      <c r="F36" s="74">
        <v>41129</v>
      </c>
      <c r="G36" s="74"/>
      <c r="H36" s="74">
        <v>374430</v>
      </c>
      <c r="I36" s="74"/>
      <c r="J36" s="74">
        <f>SUM(B36:H36)</f>
        <v>555910</v>
      </c>
    </row>
    <row r="37" spans="1:10" ht="15" customHeight="1">
      <c r="A37" s="45"/>
      <c r="B37" s="74"/>
      <c r="C37" s="74"/>
      <c r="D37" s="74"/>
      <c r="E37" s="74"/>
      <c r="F37" s="74"/>
      <c r="G37" s="74"/>
      <c r="H37" s="74"/>
      <c r="I37" s="74"/>
      <c r="J37" s="74"/>
    </row>
    <row r="38" spans="1:10" ht="15" customHeight="1">
      <c r="A38" s="45" t="s">
        <v>40</v>
      </c>
      <c r="B38" s="74"/>
      <c r="C38" s="74"/>
      <c r="D38" s="74"/>
      <c r="E38" s="74"/>
      <c r="F38" s="74"/>
      <c r="G38" s="74"/>
      <c r="H38" s="74"/>
      <c r="I38" s="74"/>
      <c r="J38" s="74"/>
    </row>
    <row r="39" spans="1:10" ht="15" customHeight="1">
      <c r="A39" s="45" t="s">
        <v>41</v>
      </c>
      <c r="B39" s="74">
        <v>0</v>
      </c>
      <c r="C39" s="74"/>
      <c r="D39" s="74">
        <v>0</v>
      </c>
      <c r="E39" s="74"/>
      <c r="F39" s="74">
        <v>-49</v>
      </c>
      <c r="G39" s="74"/>
      <c r="H39" s="74">
        <f>-F39</f>
        <v>49</v>
      </c>
      <c r="I39" s="74"/>
      <c r="J39" s="74">
        <f>SUM(B39:H39)</f>
        <v>0</v>
      </c>
    </row>
    <row r="40" spans="1:10" ht="15" customHeight="1">
      <c r="A40" s="45"/>
      <c r="B40" s="74"/>
      <c r="C40" s="74"/>
      <c r="D40" s="74"/>
      <c r="E40" s="74"/>
      <c r="F40" s="74"/>
      <c r="G40" s="74"/>
      <c r="H40" s="74"/>
      <c r="I40" s="74"/>
      <c r="J40" s="74"/>
    </row>
    <row r="41" spans="1:10" ht="15" customHeight="1">
      <c r="A41" s="45" t="s">
        <v>139</v>
      </c>
      <c r="B41" s="74">
        <v>0</v>
      </c>
      <c r="C41" s="74"/>
      <c r="D41" s="74">
        <v>0</v>
      </c>
      <c r="E41" s="74"/>
      <c r="F41" s="74">
        <v>0</v>
      </c>
      <c r="G41" s="74"/>
      <c r="H41" s="74">
        <f>'IS'!K25</f>
        <v>19051</v>
      </c>
      <c r="I41" s="74"/>
      <c r="J41" s="74">
        <f>SUM(B41:H41)</f>
        <v>19051</v>
      </c>
    </row>
    <row r="42" spans="1:10" ht="15" customHeight="1">
      <c r="A42" s="45"/>
      <c r="B42" s="74"/>
      <c r="C42" s="74"/>
      <c r="D42" s="74"/>
      <c r="E42" s="74"/>
      <c r="F42" s="74"/>
      <c r="G42" s="74"/>
      <c r="H42" s="74"/>
      <c r="I42" s="74"/>
      <c r="J42" s="74"/>
    </row>
    <row r="43" spans="1:10" ht="15" customHeight="1">
      <c r="A43" s="45" t="s">
        <v>200</v>
      </c>
      <c r="B43" s="74">
        <v>0</v>
      </c>
      <c r="C43" s="74"/>
      <c r="D43" s="74">
        <v>0</v>
      </c>
      <c r="E43" s="74"/>
      <c r="F43" s="74">
        <v>0</v>
      </c>
      <c r="G43" s="74"/>
      <c r="H43" s="74">
        <v>-7719</v>
      </c>
      <c r="I43" s="74"/>
      <c r="J43" s="74">
        <f>SUM(B43:H43)</f>
        <v>-7719</v>
      </c>
    </row>
    <row r="44" spans="1:10" ht="15" customHeight="1">
      <c r="A44" s="45"/>
      <c r="B44" s="74"/>
      <c r="C44" s="74"/>
      <c r="D44" s="74"/>
      <c r="E44" s="74"/>
      <c r="F44" s="74"/>
      <c r="G44" s="74"/>
      <c r="H44" s="74"/>
      <c r="I44" s="74"/>
      <c r="J44" s="74"/>
    </row>
    <row r="45" spans="1:10" ht="33.75" customHeight="1" thickBot="1">
      <c r="A45" s="193" t="s">
        <v>243</v>
      </c>
      <c r="B45" s="192">
        <f>SUM(B36:B44)</f>
        <v>134005</v>
      </c>
      <c r="C45" s="192"/>
      <c r="D45" s="192">
        <f aca="true" t="shared" si="0" ref="D45:J45">SUM(D36:D44)</f>
        <v>6346</v>
      </c>
      <c r="E45" s="192"/>
      <c r="F45" s="192">
        <f t="shared" si="0"/>
        <v>41080</v>
      </c>
      <c r="G45" s="192"/>
      <c r="H45" s="192">
        <f t="shared" si="0"/>
        <v>385811</v>
      </c>
      <c r="I45" s="192"/>
      <c r="J45" s="192">
        <f t="shared" si="0"/>
        <v>567242</v>
      </c>
    </row>
    <row r="46" spans="1:10" ht="9" customHeight="1" thickTop="1">
      <c r="A46" s="45"/>
      <c r="B46" s="37"/>
      <c r="C46" s="37"/>
      <c r="D46" s="37"/>
      <c r="E46" s="37"/>
      <c r="F46" s="37"/>
      <c r="G46" s="37"/>
      <c r="H46" s="37"/>
      <c r="I46" s="37"/>
      <c r="J46" s="37"/>
    </row>
    <row r="47" spans="8:15" s="87" customFormat="1" ht="3.75" customHeight="1">
      <c r="H47" s="183"/>
      <c r="I47" s="183"/>
      <c r="K47" s="184"/>
      <c r="M47" s="183"/>
      <c r="O47" s="185"/>
    </row>
    <row r="48" spans="1:15" s="129" customFormat="1" ht="13.5" customHeight="1">
      <c r="A48" s="128"/>
      <c r="H48" s="186"/>
      <c r="I48" s="186"/>
      <c r="K48" s="137"/>
      <c r="M48" s="186"/>
      <c r="O48" s="187"/>
    </row>
    <row r="49" spans="1:14" s="189" customFormat="1" ht="14.25" customHeight="1">
      <c r="A49" s="188"/>
      <c r="B49" s="89"/>
      <c r="C49" s="89"/>
      <c r="D49" s="89"/>
      <c r="E49" s="89"/>
      <c r="F49" s="89"/>
      <c r="G49" s="89"/>
      <c r="H49" s="89"/>
      <c r="I49" s="89"/>
      <c r="J49" s="89"/>
      <c r="K49" s="89"/>
      <c r="L49" s="89"/>
      <c r="M49" s="89"/>
      <c r="N49" s="89"/>
    </row>
    <row r="50" spans="1:18" s="189" customFormat="1" ht="14.25" customHeight="1">
      <c r="A50" s="188"/>
      <c r="B50" s="89"/>
      <c r="C50" s="89"/>
      <c r="D50" s="89"/>
      <c r="E50" s="89"/>
      <c r="F50" s="89"/>
      <c r="G50" s="89"/>
      <c r="H50" s="89"/>
      <c r="I50" s="89"/>
      <c r="J50" s="89"/>
      <c r="K50" s="89"/>
      <c r="L50" s="89"/>
      <c r="M50" s="89"/>
      <c r="N50" s="89"/>
      <c r="R50" s="189" t="s">
        <v>13</v>
      </c>
    </row>
    <row r="51" spans="1:14" s="189" customFormat="1" ht="14.25" customHeight="1">
      <c r="A51" s="188"/>
      <c r="B51" s="89"/>
      <c r="C51" s="89"/>
      <c r="D51" s="89"/>
      <c r="E51" s="89"/>
      <c r="F51" s="89"/>
      <c r="G51" s="89"/>
      <c r="H51" s="89"/>
      <c r="I51" s="89"/>
      <c r="J51" s="89"/>
      <c r="K51" s="89"/>
      <c r="L51" s="89"/>
      <c r="M51" s="89"/>
      <c r="N51" s="89"/>
    </row>
    <row r="52" spans="1:14" s="189" customFormat="1" ht="1.5" customHeight="1">
      <c r="A52" s="188"/>
      <c r="B52" s="89"/>
      <c r="C52" s="89"/>
      <c r="D52" s="89"/>
      <c r="E52" s="89"/>
      <c r="F52" s="89"/>
      <c r="G52" s="89"/>
      <c r="H52" s="89"/>
      <c r="I52" s="89"/>
      <c r="J52" s="89"/>
      <c r="K52" s="89"/>
      <c r="L52" s="89"/>
      <c r="M52" s="89"/>
      <c r="N52" s="89"/>
    </row>
    <row r="53" spans="2:7" ht="9.75" customHeight="1">
      <c r="B53" s="45"/>
      <c r="C53" s="45"/>
      <c r="D53" s="136"/>
      <c r="E53" s="136"/>
      <c r="F53" s="136"/>
      <c r="G53" s="136"/>
    </row>
    <row r="54" spans="1:10" ht="16.5" customHeight="1">
      <c r="A54" s="239"/>
      <c r="B54" s="240"/>
      <c r="C54" s="240"/>
      <c r="D54" s="240"/>
      <c r="E54" s="240"/>
      <c r="F54" s="240"/>
      <c r="G54" s="240"/>
      <c r="H54" s="240"/>
      <c r="I54" s="240"/>
      <c r="J54" s="240"/>
    </row>
    <row r="55" spans="2:7" ht="12.75" customHeight="1">
      <c r="B55" s="45"/>
      <c r="C55" s="45"/>
      <c r="D55" s="136"/>
      <c r="E55" s="136"/>
      <c r="F55" s="136"/>
      <c r="G55" s="136"/>
    </row>
  </sheetData>
  <mergeCells count="2">
    <mergeCell ref="D7:G7"/>
    <mergeCell ref="A54:J54"/>
  </mergeCells>
  <printOptions/>
  <pageMargins left="0.69" right="0.25" top="0.41" bottom="0.44" header="0.5" footer="0.5"/>
  <pageSetup firstPageNumber="3" useFirstPageNumber="1" fitToHeight="1" fitToWidth="1" horizontalDpi="600" verticalDpi="600" orientation="portrait" paperSize="9" scale="95" r:id="rId2"/>
  <headerFooter alignWithMargins="0">
    <oddFooter>&amp;C&amp;P</oddFooter>
  </headerFooter>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2"/>
  <sheetViews>
    <sheetView tabSelected="1" view="pageBreakPreview" zoomScaleSheetLayoutView="100" workbookViewId="0" topLeftCell="A23">
      <selection activeCell="D88" sqref="D88"/>
    </sheetView>
  </sheetViews>
  <sheetFormatPr defaultColWidth="9.140625" defaultRowHeight="12.75"/>
  <cols>
    <col min="1" max="1" width="3.140625" style="13" customWidth="1"/>
    <col min="2" max="3" width="4.7109375" style="13" customWidth="1"/>
    <col min="4" max="4" width="63.00390625" style="13" customWidth="1"/>
    <col min="5" max="5" width="3.00390625" style="10" customWidth="1"/>
    <col min="6" max="6" width="13.57421875" style="157" customWidth="1"/>
    <col min="7" max="7" width="2.57421875" style="76" customWidth="1"/>
    <col min="8" max="8" width="17.8515625" style="130" customWidth="1"/>
    <col min="9" max="9" width="1.7109375" style="10" customWidth="1"/>
    <col min="10" max="16384" width="9.140625" style="10" customWidth="1"/>
  </cols>
  <sheetData>
    <row r="1" spans="1:8" s="145" customFormat="1" ht="19.5">
      <c r="A1" s="18" t="s">
        <v>78</v>
      </c>
      <c r="B1" s="146"/>
      <c r="C1" s="146"/>
      <c r="D1" s="146"/>
      <c r="F1" s="148"/>
      <c r="G1" s="156"/>
      <c r="H1" s="141"/>
    </row>
    <row r="2" spans="1:8" s="145" customFormat="1" ht="15" customHeight="1">
      <c r="A2" s="17" t="s">
        <v>1</v>
      </c>
      <c r="B2" s="146"/>
      <c r="C2" s="146"/>
      <c r="D2" s="146"/>
      <c r="F2" s="148"/>
      <c r="G2" s="156"/>
      <c r="H2" s="148"/>
    </row>
    <row r="3" spans="1:7" ht="9" customHeight="1">
      <c r="A3" s="19"/>
      <c r="G3" s="158"/>
    </row>
    <row r="4" spans="1:8" ht="16.5">
      <c r="A4" s="98" t="s">
        <v>144</v>
      </c>
      <c r="B4" s="12"/>
      <c r="C4" s="12"/>
      <c r="D4" s="12"/>
      <c r="E4" s="11"/>
      <c r="F4" s="159"/>
      <c r="G4" s="160"/>
      <c r="H4" s="131"/>
    </row>
    <row r="5" spans="1:8" ht="15.75" customHeight="1">
      <c r="A5" s="98" t="s">
        <v>239</v>
      </c>
      <c r="B5" s="12"/>
      <c r="C5" s="12"/>
      <c r="D5" s="12"/>
      <c r="E5" s="11"/>
      <c r="F5" s="161"/>
      <c r="G5" s="149"/>
      <c r="H5" s="132"/>
    </row>
    <row r="6" spans="1:8" ht="18" customHeight="1">
      <c r="A6" s="20"/>
      <c r="B6" s="12"/>
      <c r="C6" s="12"/>
      <c r="D6" s="12"/>
      <c r="E6" s="11"/>
      <c r="F6" s="133" t="s">
        <v>219</v>
      </c>
      <c r="G6" s="149"/>
      <c r="H6" s="133" t="s">
        <v>168</v>
      </c>
    </row>
    <row r="7" spans="1:8" s="25" customFormat="1" ht="14.25" customHeight="1">
      <c r="A7" s="46"/>
      <c r="B7" s="27"/>
      <c r="C7" s="27"/>
      <c r="D7" s="27"/>
      <c r="F7" s="134" t="s">
        <v>244</v>
      </c>
      <c r="G7" s="162"/>
      <c r="H7" s="134" t="str">
        <f>F7</f>
        <v>6 MONTHS</v>
      </c>
    </row>
    <row r="8" spans="1:8" s="25" customFormat="1" ht="14.25" customHeight="1">
      <c r="A8" s="46"/>
      <c r="B8" s="27"/>
      <c r="C8" s="27"/>
      <c r="D8" s="27"/>
      <c r="F8" s="134" t="s">
        <v>169</v>
      </c>
      <c r="G8" s="162"/>
      <c r="H8" s="134" t="s">
        <v>169</v>
      </c>
    </row>
    <row r="9" spans="1:8" s="25" customFormat="1" ht="14.25" customHeight="1">
      <c r="A9" s="27"/>
      <c r="B9" s="27"/>
      <c r="C9" s="27"/>
      <c r="D9" s="27"/>
      <c r="E9" s="104"/>
      <c r="F9" s="163" t="s">
        <v>245</v>
      </c>
      <c r="G9" s="164"/>
      <c r="H9" s="111" t="s">
        <v>246</v>
      </c>
    </row>
    <row r="10" spans="1:8" s="25" customFormat="1" ht="14.25" customHeight="1">
      <c r="A10" s="27"/>
      <c r="B10" s="27"/>
      <c r="C10" s="27"/>
      <c r="D10" s="27"/>
      <c r="E10" s="27"/>
      <c r="F10" s="134" t="s">
        <v>11</v>
      </c>
      <c r="G10" s="162"/>
      <c r="H10" s="134" t="s">
        <v>11</v>
      </c>
    </row>
    <row r="11" spans="1:8" s="25" customFormat="1" ht="12" customHeight="1">
      <c r="A11" s="27"/>
      <c r="B11" s="27"/>
      <c r="C11" s="27"/>
      <c r="D11" s="27"/>
      <c r="E11" s="27"/>
      <c r="F11" s="134"/>
      <c r="G11" s="162"/>
      <c r="H11" s="134" t="s">
        <v>12</v>
      </c>
    </row>
    <row r="12" spans="1:8" s="25" customFormat="1" ht="14.25" customHeight="1">
      <c r="A12" s="47" t="s">
        <v>42</v>
      </c>
      <c r="B12" s="27"/>
      <c r="C12" s="27"/>
      <c r="D12" s="27"/>
      <c r="E12" s="27"/>
      <c r="F12" s="155"/>
      <c r="G12" s="37"/>
      <c r="H12" s="135"/>
    </row>
    <row r="13" spans="1:9" s="25" customFormat="1" ht="14.25" customHeight="1">
      <c r="A13" s="27" t="s">
        <v>136</v>
      </c>
      <c r="B13" s="27"/>
      <c r="C13" s="27"/>
      <c r="D13" s="27"/>
      <c r="E13" s="27"/>
      <c r="F13" s="52">
        <f>'IS'!I23</f>
        <v>55928</v>
      </c>
      <c r="G13" s="52"/>
      <c r="H13" s="50">
        <f>'IS'!K23</f>
        <v>23706</v>
      </c>
      <c r="I13" s="90"/>
    </row>
    <row r="14" spans="1:8" s="25" customFormat="1" ht="2.25" customHeight="1">
      <c r="A14" s="27"/>
      <c r="B14" s="27"/>
      <c r="C14" s="27"/>
      <c r="D14" s="27"/>
      <c r="E14" s="27"/>
      <c r="F14" s="52"/>
      <c r="G14" s="52"/>
      <c r="H14" s="50"/>
    </row>
    <row r="15" spans="1:8" s="25" customFormat="1" ht="14.25" customHeight="1">
      <c r="A15" s="27" t="s">
        <v>43</v>
      </c>
      <c r="B15" s="27"/>
      <c r="C15" s="27"/>
      <c r="D15" s="27"/>
      <c r="E15" s="27"/>
      <c r="F15" s="52"/>
      <c r="G15" s="52"/>
      <c r="H15" s="50"/>
    </row>
    <row r="16" spans="1:9" s="25" customFormat="1" ht="14.25" customHeight="1">
      <c r="A16" s="27"/>
      <c r="B16" s="27" t="s">
        <v>223</v>
      </c>
      <c r="C16" s="27"/>
      <c r="D16" s="27"/>
      <c r="E16" s="27"/>
      <c r="F16" s="52">
        <v>711</v>
      </c>
      <c r="G16" s="52"/>
      <c r="H16" s="50">
        <v>687</v>
      </c>
      <c r="I16" s="91"/>
    </row>
    <row r="17" spans="1:9" s="25" customFormat="1" ht="14.25" customHeight="1">
      <c r="A17" s="27"/>
      <c r="B17" s="27" t="s">
        <v>44</v>
      </c>
      <c r="C17" s="27"/>
      <c r="D17" s="27"/>
      <c r="E17" s="27"/>
      <c r="F17" s="52">
        <v>1915</v>
      </c>
      <c r="G17" s="52"/>
      <c r="H17" s="52">
        <f>2306-H16</f>
        <v>1619</v>
      </c>
      <c r="I17" s="91"/>
    </row>
    <row r="18" spans="1:8" s="25" customFormat="1" ht="14.25" customHeight="1">
      <c r="A18" s="27"/>
      <c r="B18" s="27" t="s">
        <v>220</v>
      </c>
      <c r="C18" s="27"/>
      <c r="D18" s="27"/>
      <c r="E18" s="27"/>
      <c r="F18" s="52">
        <v>-65</v>
      </c>
      <c r="G18" s="52"/>
      <c r="H18" s="52">
        <v>-263</v>
      </c>
    </row>
    <row r="19" spans="1:8" s="25" customFormat="1" ht="14.25" customHeight="1" hidden="1">
      <c r="A19" s="27"/>
      <c r="B19" s="27" t="s">
        <v>45</v>
      </c>
      <c r="C19" s="27"/>
      <c r="D19" s="27"/>
      <c r="E19" s="27"/>
      <c r="F19" s="52">
        <v>0</v>
      </c>
      <c r="G19" s="52"/>
      <c r="H19" s="52">
        <v>0</v>
      </c>
    </row>
    <row r="20" spans="1:8" s="25" customFormat="1" ht="14.25" customHeight="1">
      <c r="A20" s="27"/>
      <c r="B20" s="27" t="s">
        <v>46</v>
      </c>
      <c r="C20" s="27"/>
      <c r="D20" s="27"/>
      <c r="E20" s="27"/>
      <c r="F20" s="52">
        <v>-68</v>
      </c>
      <c r="G20" s="52"/>
      <c r="H20" s="52">
        <v>-68</v>
      </c>
    </row>
    <row r="21" spans="1:8" s="25" customFormat="1" ht="14.25" customHeight="1">
      <c r="A21" s="27"/>
      <c r="B21" s="27" t="s">
        <v>47</v>
      </c>
      <c r="C21" s="27"/>
      <c r="D21" s="27"/>
      <c r="E21" s="27"/>
      <c r="F21" s="52">
        <v>59</v>
      </c>
      <c r="G21" s="52"/>
      <c r="H21" s="52">
        <v>30</v>
      </c>
    </row>
    <row r="22" spans="1:8" s="25" customFormat="1" ht="14.25" customHeight="1" hidden="1">
      <c r="A22" s="27"/>
      <c r="B22" s="27" t="s">
        <v>221</v>
      </c>
      <c r="C22" s="27"/>
      <c r="D22" s="27"/>
      <c r="E22" s="27"/>
      <c r="F22" s="52">
        <v>0</v>
      </c>
      <c r="G22" s="52"/>
      <c r="H22" s="52">
        <v>0</v>
      </c>
    </row>
    <row r="23" spans="1:8" s="25" customFormat="1" ht="14.25" customHeight="1">
      <c r="A23" s="27"/>
      <c r="B23" s="27" t="s">
        <v>214</v>
      </c>
      <c r="C23" s="27"/>
      <c r="D23" s="27"/>
      <c r="E23" s="27"/>
      <c r="F23" s="52">
        <v>-500</v>
      </c>
      <c r="G23" s="52"/>
      <c r="H23" s="52">
        <v>0</v>
      </c>
    </row>
    <row r="24" spans="1:8" s="25" customFormat="1" ht="14.25" customHeight="1" hidden="1">
      <c r="A24" s="27"/>
      <c r="B24" s="27" t="s">
        <v>215</v>
      </c>
      <c r="C24" s="27"/>
      <c r="D24" s="27"/>
      <c r="E24" s="27"/>
      <c r="F24" s="52">
        <v>0</v>
      </c>
      <c r="G24" s="52"/>
      <c r="H24" s="52">
        <v>0</v>
      </c>
    </row>
    <row r="25" spans="1:8" s="25" customFormat="1" ht="14.25" customHeight="1">
      <c r="A25" s="27"/>
      <c r="B25" s="27" t="s">
        <v>201</v>
      </c>
      <c r="C25" s="27"/>
      <c r="D25" s="27"/>
      <c r="E25" s="27"/>
      <c r="F25" s="52">
        <v>-666</v>
      </c>
      <c r="G25" s="52"/>
      <c r="H25" s="52">
        <v>-491</v>
      </c>
    </row>
    <row r="26" spans="1:8" s="25" customFormat="1" ht="14.25" customHeight="1">
      <c r="A26" s="27"/>
      <c r="B26" s="27" t="s">
        <v>48</v>
      </c>
      <c r="C26" s="27"/>
      <c r="D26" s="27"/>
      <c r="E26" s="27"/>
      <c r="F26" s="52">
        <v>-2911</v>
      </c>
      <c r="G26" s="52"/>
      <c r="H26" s="52">
        <f>-1362</f>
        <v>-1362</v>
      </c>
    </row>
    <row r="27" spans="1:9" s="25" customFormat="1" ht="14.25" customHeight="1">
      <c r="A27" s="112"/>
      <c r="B27" s="112" t="s">
        <v>135</v>
      </c>
      <c r="C27" s="112"/>
      <c r="D27" s="112"/>
      <c r="E27" s="112"/>
      <c r="F27" s="165">
        <f>-'IS'!I22</f>
        <v>-3484</v>
      </c>
      <c r="G27" s="165"/>
      <c r="H27" s="165">
        <f>-'IS'!K22</f>
        <v>-4312</v>
      </c>
      <c r="I27" s="91"/>
    </row>
    <row r="28" spans="1:8" s="25" customFormat="1" ht="14.25" customHeight="1">
      <c r="A28" s="47" t="s">
        <v>49</v>
      </c>
      <c r="B28" s="28"/>
      <c r="C28" s="27"/>
      <c r="D28" s="27"/>
      <c r="E28" s="27"/>
      <c r="F28" s="52">
        <f>SUM(F13:F27)</f>
        <v>50919</v>
      </c>
      <c r="G28" s="52"/>
      <c r="H28" s="52">
        <f>SUM(H13:H27)</f>
        <v>19546</v>
      </c>
    </row>
    <row r="29" spans="1:8" s="25" customFormat="1" ht="14.25" customHeight="1">
      <c r="A29" s="27"/>
      <c r="B29" s="28" t="s">
        <v>269</v>
      </c>
      <c r="C29" s="28"/>
      <c r="D29" s="28"/>
      <c r="E29" s="27"/>
      <c r="F29" s="52">
        <f>'BS'!G25-'BS'!E25</f>
        <v>-1041</v>
      </c>
      <c r="G29" s="49"/>
      <c r="H29" s="52">
        <v>-2239</v>
      </c>
    </row>
    <row r="30" spans="1:8" s="25" customFormat="1" ht="14.25" customHeight="1">
      <c r="A30" s="27"/>
      <c r="B30" s="28" t="s">
        <v>270</v>
      </c>
      <c r="C30" s="28"/>
      <c r="D30" s="28"/>
      <c r="E30" s="27"/>
      <c r="F30" s="52">
        <v>-8404</v>
      </c>
      <c r="G30" s="49"/>
      <c r="H30" s="52">
        <v>-3610</v>
      </c>
    </row>
    <row r="31" spans="1:8" s="25" customFormat="1" ht="14.25" customHeight="1">
      <c r="A31" s="112"/>
      <c r="B31" s="118" t="s">
        <v>247</v>
      </c>
      <c r="C31" s="118"/>
      <c r="D31" s="118"/>
      <c r="E31" s="112"/>
      <c r="F31" s="165">
        <f>'BS'!E46+'BS'!E47-'BS'!G46-'BS'!G47-508</f>
        <v>5296</v>
      </c>
      <c r="G31" s="194"/>
      <c r="H31" s="165">
        <v>106</v>
      </c>
    </row>
    <row r="32" spans="1:8" s="25" customFormat="1" ht="14.25" customHeight="1">
      <c r="A32" s="47" t="s">
        <v>50</v>
      </c>
      <c r="B32" s="27"/>
      <c r="C32" s="27"/>
      <c r="D32" s="27"/>
      <c r="E32" s="27"/>
      <c r="F32" s="52">
        <f>SUM(F28:F31)</f>
        <v>46770</v>
      </c>
      <c r="G32" s="49"/>
      <c r="H32" s="52">
        <f>SUM(H28:H31)</f>
        <v>13803</v>
      </c>
    </row>
    <row r="33" spans="1:8" s="25" customFormat="1" ht="14.25" customHeight="1">
      <c r="A33" s="27"/>
      <c r="B33" s="27" t="s">
        <v>51</v>
      </c>
      <c r="C33" s="27"/>
      <c r="D33" s="27"/>
      <c r="E33" s="27"/>
      <c r="F33" s="52">
        <v>4401</v>
      </c>
      <c r="G33" s="49"/>
      <c r="H33" s="52">
        <v>4229</v>
      </c>
    </row>
    <row r="34" spans="1:8" s="25" customFormat="1" ht="14.25" customHeight="1">
      <c r="A34" s="27"/>
      <c r="B34" s="27" t="s">
        <v>52</v>
      </c>
      <c r="C34" s="27"/>
      <c r="D34" s="27"/>
      <c r="E34" s="27"/>
      <c r="F34" s="52">
        <v>584</v>
      </c>
      <c r="G34" s="49"/>
      <c r="H34" s="52">
        <v>400</v>
      </c>
    </row>
    <row r="35" spans="1:8" s="25" customFormat="1" ht="14.25" customHeight="1">
      <c r="A35" s="27"/>
      <c r="B35" s="27" t="s">
        <v>53</v>
      </c>
      <c r="C35" s="27"/>
      <c r="D35" s="27"/>
      <c r="E35" s="27"/>
      <c r="F35" s="52">
        <v>1858</v>
      </c>
      <c r="G35" s="49"/>
      <c r="H35" s="52">
        <v>1327</v>
      </c>
    </row>
    <row r="36" spans="1:8" s="25" customFormat="1" ht="14.25" customHeight="1">
      <c r="A36" s="27"/>
      <c r="B36" s="27" t="s">
        <v>54</v>
      </c>
      <c r="C36" s="27"/>
      <c r="D36" s="27"/>
      <c r="E36" s="27"/>
      <c r="F36" s="52">
        <v>-2220</v>
      </c>
      <c r="G36" s="49"/>
      <c r="H36" s="52">
        <v>-1427</v>
      </c>
    </row>
    <row r="37" spans="1:8" s="25" customFormat="1" ht="14.25" customHeight="1" hidden="1">
      <c r="A37" s="27"/>
      <c r="B37" s="27" t="s">
        <v>212</v>
      </c>
      <c r="C37" s="27"/>
      <c r="D37" s="27"/>
      <c r="E37" s="27"/>
      <c r="F37" s="52">
        <v>0</v>
      </c>
      <c r="G37" s="49"/>
      <c r="H37" s="52">
        <v>0</v>
      </c>
    </row>
    <row r="38" spans="1:8" s="25" customFormat="1" ht="14.25" customHeight="1">
      <c r="A38" s="113" t="s">
        <v>55</v>
      </c>
      <c r="B38" s="113"/>
      <c r="C38" s="113"/>
      <c r="D38" s="113"/>
      <c r="E38" s="113"/>
      <c r="F38" s="166">
        <f>SUM(F32:F37)</f>
        <v>51393</v>
      </c>
      <c r="G38" s="53"/>
      <c r="H38" s="168">
        <f>SUM(H32:H37)</f>
        <v>18332</v>
      </c>
    </row>
    <row r="39" spans="1:8" s="25" customFormat="1" ht="8.25" customHeight="1">
      <c r="A39" s="27"/>
      <c r="B39" s="27"/>
      <c r="C39" s="27"/>
      <c r="D39" s="27"/>
      <c r="E39" s="27"/>
      <c r="F39" s="52"/>
      <c r="G39" s="49"/>
      <c r="H39" s="50"/>
    </row>
    <row r="40" spans="1:8" s="25" customFormat="1" ht="14.25" customHeight="1">
      <c r="A40" s="47" t="s">
        <v>56</v>
      </c>
      <c r="B40" s="27"/>
      <c r="C40" s="27"/>
      <c r="D40" s="27"/>
      <c r="E40" s="27"/>
      <c r="F40" s="52"/>
      <c r="G40" s="49"/>
      <c r="H40" s="50"/>
    </row>
    <row r="41" spans="1:8" s="25" customFormat="1" ht="14.25" customHeight="1">
      <c r="A41" s="47"/>
      <c r="B41" s="27" t="s">
        <v>213</v>
      </c>
      <c r="C41" s="27"/>
      <c r="D41" s="27"/>
      <c r="E41" s="27"/>
      <c r="F41" s="52">
        <f>'BS'!G16-'BS'!E16+203</f>
        <v>-3275</v>
      </c>
      <c r="G41" s="49"/>
      <c r="H41" s="52">
        <v>-3678</v>
      </c>
    </row>
    <row r="42" spans="1:8" s="25" customFormat="1" ht="14.25" customHeight="1">
      <c r="A42" s="47"/>
      <c r="B42" s="27" t="s">
        <v>267</v>
      </c>
      <c r="C42" s="27"/>
      <c r="D42" s="27"/>
      <c r="E42" s="27"/>
      <c r="F42" s="52">
        <f>'BS'!G18-'BS'!E18</f>
        <v>-31</v>
      </c>
      <c r="G42" s="49"/>
      <c r="H42" s="52">
        <v>0</v>
      </c>
    </row>
    <row r="43" spans="1:9" s="25" customFormat="1" ht="14.25" customHeight="1">
      <c r="A43" s="47"/>
      <c r="B43" s="27" t="s">
        <v>217</v>
      </c>
      <c r="C43" s="27"/>
      <c r="D43" s="27"/>
      <c r="E43" s="27"/>
      <c r="F43" s="52">
        <v>-4</v>
      </c>
      <c r="G43" s="49"/>
      <c r="H43" s="52">
        <v>-441</v>
      </c>
      <c r="I43" s="91"/>
    </row>
    <row r="44" spans="1:8" s="25" customFormat="1" ht="14.25" customHeight="1">
      <c r="A44" s="47"/>
      <c r="B44" s="27" t="s">
        <v>57</v>
      </c>
      <c r="C44" s="27"/>
      <c r="D44" s="27"/>
      <c r="E44" s="27"/>
      <c r="F44" s="52">
        <v>4291</v>
      </c>
      <c r="G44" s="49"/>
      <c r="H44" s="52">
        <v>4997</v>
      </c>
    </row>
    <row r="45" spans="1:8" s="25" customFormat="1" ht="14.25" customHeight="1" hidden="1">
      <c r="A45" s="47"/>
      <c r="B45" s="27" t="s">
        <v>58</v>
      </c>
      <c r="C45" s="27"/>
      <c r="D45" s="27"/>
      <c r="E45" s="27"/>
      <c r="F45" s="52">
        <f>'BS'!G20-'CF'!F48-'BS'!E20-'CF'!F19</f>
        <v>0</v>
      </c>
      <c r="G45" s="49"/>
      <c r="H45" s="52">
        <v>0</v>
      </c>
    </row>
    <row r="46" spans="1:8" s="25" customFormat="1" ht="14.25" customHeight="1">
      <c r="A46" s="47"/>
      <c r="B46" s="27" t="s">
        <v>59</v>
      </c>
      <c r="C46" s="27"/>
      <c r="D46" s="27"/>
      <c r="E46" s="27"/>
      <c r="F46" s="52">
        <v>82</v>
      </c>
      <c r="G46" s="49"/>
      <c r="H46" s="52">
        <v>202</v>
      </c>
    </row>
    <row r="47" spans="1:8" s="25" customFormat="1" ht="14.25" customHeight="1">
      <c r="A47" s="47"/>
      <c r="B47" s="27" t="s">
        <v>60</v>
      </c>
      <c r="C47" s="27"/>
      <c r="D47" s="27"/>
      <c r="E47" s="27"/>
      <c r="F47" s="52">
        <f>-'NOTES(2)'!I88+508</f>
        <v>-4373</v>
      </c>
      <c r="G47" s="49"/>
      <c r="H47" s="52">
        <v>-4282</v>
      </c>
    </row>
    <row r="48" spans="1:8" s="25" customFormat="1" ht="14.25" customHeight="1" hidden="1">
      <c r="A48" s="47"/>
      <c r="B48" s="27" t="s">
        <v>198</v>
      </c>
      <c r="C48" s="27"/>
      <c r="D48" s="27"/>
      <c r="E48" s="27"/>
      <c r="F48" s="52">
        <v>0</v>
      </c>
      <c r="G48" s="49"/>
      <c r="H48" s="52">
        <v>0</v>
      </c>
    </row>
    <row r="49" spans="1:9" s="25" customFormat="1" ht="14.25" customHeight="1">
      <c r="A49" s="47"/>
      <c r="B49" s="27" t="s">
        <v>61</v>
      </c>
      <c r="C49" s="27"/>
      <c r="D49" s="27"/>
      <c r="E49" s="27"/>
      <c r="F49" s="52">
        <v>-1932</v>
      </c>
      <c r="G49" s="49"/>
      <c r="H49" s="52">
        <f>-10431-H41-H43</f>
        <v>-6312</v>
      </c>
      <c r="I49" s="91"/>
    </row>
    <row r="50" spans="1:8" s="25" customFormat="1" ht="14.25" customHeight="1">
      <c r="A50" s="47"/>
      <c r="B50" s="27" t="s">
        <v>272</v>
      </c>
      <c r="C50" s="27"/>
      <c r="D50" s="27"/>
      <c r="E50" s="27"/>
      <c r="F50" s="52">
        <v>-3375</v>
      </c>
      <c r="G50" s="49"/>
      <c r="H50" s="52">
        <v>0</v>
      </c>
    </row>
    <row r="51" spans="1:8" s="25" customFormat="1" ht="14.25" customHeight="1">
      <c r="A51" s="113" t="s">
        <v>62</v>
      </c>
      <c r="B51" s="114"/>
      <c r="C51" s="114"/>
      <c r="D51" s="114"/>
      <c r="E51" s="114"/>
      <c r="F51" s="166">
        <f>SUM(F41:F50)</f>
        <v>-8617</v>
      </c>
      <c r="G51" s="53"/>
      <c r="H51" s="166">
        <f>SUM(H41:H50)</f>
        <v>-9514</v>
      </c>
    </row>
    <row r="52" spans="1:8" s="25" customFormat="1" ht="7.5" customHeight="1">
      <c r="A52" s="47"/>
      <c r="B52" s="27"/>
      <c r="C52" s="27"/>
      <c r="D52" s="27"/>
      <c r="E52" s="27"/>
      <c r="F52" s="52"/>
      <c r="G52" s="49"/>
      <c r="H52" s="52"/>
    </row>
    <row r="53" spans="1:8" s="25" customFormat="1" ht="14.25" customHeight="1">
      <c r="A53" s="47" t="s">
        <v>248</v>
      </c>
      <c r="B53" s="27"/>
      <c r="C53" s="27"/>
      <c r="D53" s="27"/>
      <c r="E53" s="27"/>
      <c r="F53" s="52"/>
      <c r="G53" s="49"/>
      <c r="H53" s="52"/>
    </row>
    <row r="54" spans="1:8" s="25" customFormat="1" ht="14.25" customHeight="1" hidden="1">
      <c r="A54" s="47"/>
      <c r="B54" s="27" t="s">
        <v>209</v>
      </c>
      <c r="C54" s="27"/>
      <c r="D54" s="27"/>
      <c r="E54" s="27"/>
      <c r="F54" s="52">
        <v>0</v>
      </c>
      <c r="G54" s="49"/>
      <c r="H54" s="52">
        <v>0</v>
      </c>
    </row>
    <row r="55" spans="1:8" s="25" customFormat="1" ht="14.25" customHeight="1">
      <c r="A55" s="47"/>
      <c r="B55" s="27" t="s">
        <v>210</v>
      </c>
      <c r="C55" s="27"/>
      <c r="D55" s="27"/>
      <c r="E55" s="27"/>
      <c r="F55" s="52">
        <f>SOCIE!H29</f>
        <v>-24456</v>
      </c>
      <c r="G55" s="49"/>
      <c r="H55" s="52">
        <f>SOCIE!H43</f>
        <v>-7719</v>
      </c>
    </row>
    <row r="56" spans="1:8" s="25" customFormat="1" ht="14.25" customHeight="1">
      <c r="A56" s="113" t="s">
        <v>249</v>
      </c>
      <c r="B56" s="114"/>
      <c r="C56" s="114"/>
      <c r="D56" s="114"/>
      <c r="E56" s="114"/>
      <c r="F56" s="166">
        <f>SUM(F54:F55)</f>
        <v>-24456</v>
      </c>
      <c r="G56" s="53"/>
      <c r="H56" s="166">
        <f>SUM(H54:H55)</f>
        <v>-7719</v>
      </c>
    </row>
    <row r="57" spans="1:8" s="25" customFormat="1" ht="9" customHeight="1">
      <c r="A57" s="27"/>
      <c r="B57" s="27"/>
      <c r="C57" s="27"/>
      <c r="D57" s="27"/>
      <c r="E57" s="27"/>
      <c r="F57" s="52"/>
      <c r="G57" s="49"/>
      <c r="H57" s="50"/>
    </row>
    <row r="58" spans="1:8" s="25" customFormat="1" ht="14.25" customHeight="1">
      <c r="A58" s="47" t="s">
        <v>63</v>
      </c>
      <c r="B58" s="47"/>
      <c r="C58" s="47"/>
      <c r="D58" s="47"/>
      <c r="E58" s="27"/>
      <c r="F58" s="52">
        <f>F38+F51+F56</f>
        <v>18320</v>
      </c>
      <c r="G58" s="49"/>
      <c r="H58" s="52">
        <f>H38+H51+H56</f>
        <v>1099</v>
      </c>
    </row>
    <row r="59" spans="1:8" s="25" customFormat="1" ht="7.5" customHeight="1">
      <c r="A59" s="47"/>
      <c r="B59" s="47"/>
      <c r="C59" s="47"/>
      <c r="D59" s="47"/>
      <c r="E59" s="27"/>
      <c r="F59" s="52"/>
      <c r="G59" s="49"/>
      <c r="H59" s="50"/>
    </row>
    <row r="60" spans="1:8" s="25" customFormat="1" ht="14.25" customHeight="1">
      <c r="A60" s="47" t="s">
        <v>64</v>
      </c>
      <c r="B60" s="47"/>
      <c r="C60" s="47"/>
      <c r="D60" s="47"/>
      <c r="E60" s="27"/>
      <c r="F60" s="52">
        <v>131915</v>
      </c>
      <c r="G60" s="49"/>
      <c r="H60" s="50">
        <v>79454</v>
      </c>
    </row>
    <row r="61" spans="1:8" s="25" customFormat="1" ht="7.5" customHeight="1">
      <c r="A61" s="47"/>
      <c r="B61" s="47"/>
      <c r="C61" s="47"/>
      <c r="D61" s="47"/>
      <c r="E61" s="27"/>
      <c r="F61" s="52"/>
      <c r="G61" s="49"/>
      <c r="H61" s="50"/>
    </row>
    <row r="62" spans="1:8" s="25" customFormat="1" ht="17.25" customHeight="1" thickBot="1">
      <c r="A62" s="115" t="s">
        <v>65</v>
      </c>
      <c r="B62" s="115"/>
      <c r="C62" s="115"/>
      <c r="D62" s="115"/>
      <c r="E62" s="116"/>
      <c r="F62" s="167">
        <f>SUM(F58:F60)</f>
        <v>150235</v>
      </c>
      <c r="G62" s="117"/>
      <c r="H62" s="170">
        <f>SUM(H58:H60)</f>
        <v>80553</v>
      </c>
    </row>
    <row r="63" spans="1:8" s="25" customFormat="1" ht="14.25" customHeight="1">
      <c r="A63" s="54"/>
      <c r="B63" s="27"/>
      <c r="C63" s="27"/>
      <c r="D63" s="27"/>
      <c r="E63" s="27"/>
      <c r="F63" s="74"/>
      <c r="G63" s="55"/>
      <c r="H63" s="136"/>
    </row>
    <row r="64" spans="1:12" s="28" customFormat="1" ht="14.25" customHeight="1">
      <c r="A64" s="56" t="s">
        <v>66</v>
      </c>
      <c r="F64" s="57"/>
      <c r="G64" s="57"/>
      <c r="H64" s="58"/>
      <c r="I64" s="57"/>
      <c r="J64" s="38"/>
      <c r="L64" s="38"/>
    </row>
    <row r="65" spans="1:12" s="28" customFormat="1" ht="14.25" customHeight="1">
      <c r="A65" s="28" t="s">
        <v>211</v>
      </c>
      <c r="F65" s="57">
        <v>546</v>
      </c>
      <c r="G65" s="57"/>
      <c r="H65" s="58">
        <v>467</v>
      </c>
      <c r="I65" s="57"/>
      <c r="J65" s="38"/>
      <c r="L65" s="38"/>
    </row>
    <row r="66" spans="1:12" s="28" customFormat="1" ht="14.25" customHeight="1">
      <c r="A66" s="28" t="s">
        <v>68</v>
      </c>
      <c r="F66" s="57">
        <v>108008</v>
      </c>
      <c r="G66" s="57"/>
      <c r="H66" s="58">
        <v>43535</v>
      </c>
      <c r="I66" s="57"/>
      <c r="J66" s="38"/>
      <c r="L66" s="38"/>
    </row>
    <row r="67" spans="1:12" s="28" customFormat="1" ht="14.25" customHeight="1">
      <c r="A67" s="118" t="s">
        <v>67</v>
      </c>
      <c r="B67" s="118"/>
      <c r="C67" s="118"/>
      <c r="D67" s="118"/>
      <c r="E67" s="118"/>
      <c r="F67" s="59">
        <v>42181</v>
      </c>
      <c r="G67" s="59"/>
      <c r="H67" s="169">
        <v>36958</v>
      </c>
      <c r="I67" s="57"/>
      <c r="J67" s="38"/>
      <c r="L67" s="38"/>
    </row>
    <row r="68" spans="1:12" s="28" customFormat="1" ht="14.25" customHeight="1">
      <c r="A68" s="56"/>
      <c r="F68" s="57">
        <f>SUM(F65:F67)</f>
        <v>150735</v>
      </c>
      <c r="G68" s="57"/>
      <c r="H68" s="58">
        <f>SUM(H65:H67)</f>
        <v>80960</v>
      </c>
      <c r="I68" s="57"/>
      <c r="J68" s="38"/>
      <c r="L68" s="38"/>
    </row>
    <row r="69" spans="1:12" s="28" customFormat="1" ht="14.25" customHeight="1">
      <c r="A69" s="28" t="s">
        <v>79</v>
      </c>
      <c r="F69" s="37">
        <v>-500</v>
      </c>
      <c r="G69" s="37"/>
      <c r="H69" s="52">
        <v>-407</v>
      </c>
      <c r="I69" s="57"/>
      <c r="J69" s="38"/>
      <c r="L69" s="38"/>
    </row>
    <row r="70" spans="1:12" s="28" customFormat="1" ht="14.25" customHeight="1" thickBot="1">
      <c r="A70" s="119"/>
      <c r="B70" s="119"/>
      <c r="C70" s="119"/>
      <c r="D70" s="119"/>
      <c r="E70" s="119"/>
      <c r="F70" s="60">
        <f>SUM(F68:F69)</f>
        <v>150235</v>
      </c>
      <c r="G70" s="60"/>
      <c r="H70" s="167">
        <f>SUM(H68:H69)</f>
        <v>80553</v>
      </c>
      <c r="I70" s="57"/>
      <c r="J70" s="38"/>
      <c r="L70" s="38"/>
    </row>
    <row r="71" spans="6:12" s="28" customFormat="1" ht="8.25" customHeight="1">
      <c r="F71" s="57"/>
      <c r="G71" s="57"/>
      <c r="H71" s="61"/>
      <c r="I71" s="57"/>
      <c r="J71" s="38"/>
      <c r="L71" s="38"/>
    </row>
    <row r="72" spans="1:8" s="32" customFormat="1" ht="13.5" customHeight="1">
      <c r="A72" s="31"/>
      <c r="F72" s="129"/>
      <c r="G72" s="73"/>
      <c r="H72" s="129"/>
    </row>
    <row r="73" spans="1:18" s="32" customFormat="1" ht="13.5" customHeight="1">
      <c r="A73" s="31"/>
      <c r="F73" s="129"/>
      <c r="G73" s="73"/>
      <c r="H73" s="129"/>
      <c r="R73" s="32" t="s">
        <v>13</v>
      </c>
    </row>
    <row r="74" spans="1:8" s="32" customFormat="1" ht="13.5" customHeight="1">
      <c r="A74" s="31"/>
      <c r="F74" s="129"/>
      <c r="G74" s="73"/>
      <c r="H74" s="129"/>
    </row>
    <row r="75" spans="1:14" s="16" customFormat="1" ht="15.75" customHeight="1">
      <c r="A75" s="14"/>
      <c r="B75" s="15"/>
      <c r="C75" s="15"/>
      <c r="D75" s="15"/>
      <c r="E75" s="15"/>
      <c r="F75" s="138"/>
      <c r="G75" s="77"/>
      <c r="H75" s="138"/>
      <c r="I75" s="15"/>
      <c r="J75" s="15"/>
      <c r="K75" s="15"/>
      <c r="L75" s="15"/>
      <c r="M75" s="15"/>
      <c r="N75" s="15"/>
    </row>
    <row r="76" spans="1:14" s="16" customFormat="1" ht="15.75" customHeight="1">
      <c r="A76" s="14"/>
      <c r="B76" s="15"/>
      <c r="C76" s="15"/>
      <c r="D76" s="15"/>
      <c r="E76" s="15"/>
      <c r="F76" s="138"/>
      <c r="G76" s="77"/>
      <c r="H76" s="138"/>
      <c r="I76" s="15"/>
      <c r="J76" s="15"/>
      <c r="K76" s="15"/>
      <c r="L76" s="15"/>
      <c r="M76" s="15"/>
      <c r="N76" s="15"/>
    </row>
    <row r="77" spans="1:8" s="22" customFormat="1" ht="15" customHeight="1">
      <c r="A77" s="21"/>
      <c r="B77" s="21"/>
      <c r="C77" s="21"/>
      <c r="D77" s="21"/>
      <c r="E77" s="21"/>
      <c r="F77" s="229"/>
      <c r="G77" s="78"/>
      <c r="H77" s="139"/>
    </row>
    <row r="78" spans="1:8" s="22" customFormat="1" ht="15" customHeight="1">
      <c r="A78" s="21"/>
      <c r="B78" s="21"/>
      <c r="C78" s="21"/>
      <c r="D78" s="21"/>
      <c r="E78" s="21"/>
      <c r="F78" s="229"/>
      <c r="G78" s="78"/>
      <c r="H78" s="139"/>
    </row>
    <row r="79" spans="1:8" s="22" customFormat="1" ht="15" customHeight="1">
      <c r="A79" s="21"/>
      <c r="B79" s="21"/>
      <c r="C79" s="21"/>
      <c r="D79" s="21"/>
      <c r="E79" s="21"/>
      <c r="F79" s="229"/>
      <c r="G79" s="78"/>
      <c r="H79" s="139"/>
    </row>
    <row r="80" spans="1:8" s="22" customFormat="1" ht="15" customHeight="1">
      <c r="A80" s="21"/>
      <c r="B80" s="21"/>
      <c r="C80" s="21"/>
      <c r="D80" s="21"/>
      <c r="E80" s="21"/>
      <c r="F80" s="229"/>
      <c r="G80" s="78"/>
      <c r="H80" s="139"/>
    </row>
    <row r="81" spans="1:8" s="22" customFormat="1" ht="15" customHeight="1">
      <c r="A81" s="21"/>
      <c r="B81" s="21"/>
      <c r="C81" s="21"/>
      <c r="D81" s="21"/>
      <c r="E81" s="21"/>
      <c r="F81" s="229"/>
      <c r="G81" s="78"/>
      <c r="H81" s="139"/>
    </row>
    <row r="82" spans="1:8" s="22" customFormat="1" ht="15" customHeight="1">
      <c r="A82" s="21"/>
      <c r="B82" s="21"/>
      <c r="C82" s="21"/>
      <c r="D82" s="21"/>
      <c r="F82" s="229"/>
      <c r="G82" s="78"/>
      <c r="H82" s="139"/>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printOptions/>
  <pageMargins left="0.68" right="0.25" top="0.47" bottom="0.28" header="0.5" footer="0.18"/>
  <pageSetup firstPageNumber="4" useFirstPageNumber="1" fitToHeight="1" fitToWidth="1" horizontalDpi="600" verticalDpi="600" orientation="portrait" paperSize="9" scale="84"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S134"/>
  <sheetViews>
    <sheetView view="pageBreakPreview" zoomScaleSheetLayoutView="100" workbookViewId="0" topLeftCell="A73">
      <selection activeCell="N54" sqref="N54"/>
    </sheetView>
  </sheetViews>
  <sheetFormatPr defaultColWidth="9.140625" defaultRowHeight="15" customHeight="1"/>
  <cols>
    <col min="1" max="1" width="3.57421875" style="145" customWidth="1"/>
    <col min="2" max="2" width="4.00390625" style="145" customWidth="1"/>
    <col min="3" max="3" width="6.421875" style="145" customWidth="1"/>
    <col min="4" max="4" width="10.57421875" style="145" customWidth="1"/>
    <col min="5" max="5" width="15.00390625" style="145" customWidth="1"/>
    <col min="6" max="6" width="15.8515625" style="145" customWidth="1"/>
    <col min="7" max="7" width="1.28515625" style="145" customWidth="1"/>
    <col min="8" max="8" width="20.57421875" style="145" customWidth="1"/>
    <col min="9" max="9" width="1.28515625" style="145" customWidth="1"/>
    <col min="10" max="10" width="15.8515625" style="145" customWidth="1"/>
    <col min="11" max="16384" width="9.140625" style="145" customWidth="1"/>
  </cols>
  <sheetData>
    <row r="1" spans="1:10" ht="16.5" customHeight="1">
      <c r="A1" s="1" t="s">
        <v>0</v>
      </c>
      <c r="J1" s="140"/>
    </row>
    <row r="2" ht="15" customHeight="1">
      <c r="A2" s="145" t="s">
        <v>1</v>
      </c>
    </row>
    <row r="3" ht="15" customHeight="1">
      <c r="A3" s="62" t="s">
        <v>250</v>
      </c>
    </row>
    <row r="5" s="29" customFormat="1" ht="15" customHeight="1">
      <c r="A5" s="7" t="s">
        <v>128</v>
      </c>
    </row>
    <row r="6" s="29" customFormat="1" ht="15" customHeight="1"/>
    <row r="7" spans="1:2" s="29" customFormat="1" ht="15" customHeight="1">
      <c r="A7" s="30" t="s">
        <v>80</v>
      </c>
      <c r="B7" s="7" t="s">
        <v>170</v>
      </c>
    </row>
    <row r="8" s="29" customFormat="1" ht="15" customHeight="1"/>
    <row r="9" s="148" customFormat="1" ht="15" customHeight="1"/>
    <row r="10" s="148" customFormat="1" ht="15" customHeight="1"/>
    <row r="11" s="148" customFormat="1" ht="15" customHeight="1"/>
    <row r="12" s="148" customFormat="1" ht="15" customHeight="1"/>
    <row r="14" s="29" customFormat="1" ht="15" customHeight="1"/>
    <row r="15" s="29" customFormat="1" ht="15" customHeight="1"/>
    <row r="16" s="29" customFormat="1" ht="15" customHeight="1"/>
    <row r="17" s="29" customFormat="1" ht="15" customHeight="1"/>
    <row r="18" s="29" customFormat="1" ht="15" customHeight="1"/>
    <row r="19" spans="1:13" s="5" customFormat="1" ht="15" customHeight="1">
      <c r="A19" s="3"/>
      <c r="B19" s="4"/>
      <c r="C19" s="4"/>
      <c r="D19" s="4"/>
      <c r="E19" s="4"/>
      <c r="F19" s="4"/>
      <c r="G19" s="4"/>
      <c r="H19" s="4"/>
      <c r="I19" s="4"/>
      <c r="J19" s="4"/>
      <c r="K19" s="4"/>
      <c r="L19" s="4"/>
      <c r="M19" s="4"/>
    </row>
    <row r="20" spans="1:13" s="5" customFormat="1" ht="15" customHeight="1">
      <c r="A20" s="3"/>
      <c r="B20" s="242" t="s">
        <v>233</v>
      </c>
      <c r="C20" s="243"/>
      <c r="D20" s="243"/>
      <c r="E20" s="243"/>
      <c r="F20" s="243"/>
      <c r="G20" s="249" t="s">
        <v>225</v>
      </c>
      <c r="H20" s="250"/>
      <c r="I20" s="250"/>
      <c r="J20" s="251"/>
      <c r="K20" s="4"/>
      <c r="L20" s="4"/>
      <c r="M20" s="4"/>
    </row>
    <row r="21" spans="1:13" s="5" customFormat="1" ht="15" customHeight="1">
      <c r="A21" s="3"/>
      <c r="B21" s="244" t="s">
        <v>226</v>
      </c>
      <c r="C21" s="245"/>
      <c r="D21" s="245"/>
      <c r="E21" s="245"/>
      <c r="F21" s="245"/>
      <c r="G21" s="216" t="s">
        <v>231</v>
      </c>
      <c r="H21" s="217"/>
      <c r="I21" s="217"/>
      <c r="J21" s="218"/>
      <c r="K21" s="4"/>
      <c r="L21" s="4"/>
      <c r="M21" s="4"/>
    </row>
    <row r="22" spans="1:13" s="5" customFormat="1" ht="15" customHeight="1">
      <c r="A22" s="3"/>
      <c r="B22" s="244" t="s">
        <v>227</v>
      </c>
      <c r="C22" s="245"/>
      <c r="D22" s="245"/>
      <c r="E22" s="245"/>
      <c r="F22" s="246"/>
      <c r="G22" s="214"/>
      <c r="H22" s="254" t="s">
        <v>232</v>
      </c>
      <c r="I22" s="254"/>
      <c r="J22" s="255"/>
      <c r="K22" s="4"/>
      <c r="L22" s="4"/>
      <c r="M22" s="4"/>
    </row>
    <row r="23" spans="1:13" s="5" customFormat="1" ht="15" customHeight="1">
      <c r="A23" s="3"/>
      <c r="B23" s="247" t="s">
        <v>228</v>
      </c>
      <c r="C23" s="248"/>
      <c r="D23" s="248"/>
      <c r="E23" s="248"/>
      <c r="F23" s="248"/>
      <c r="G23" s="214"/>
      <c r="H23" s="254"/>
      <c r="I23" s="254"/>
      <c r="J23" s="255"/>
      <c r="K23" s="4"/>
      <c r="L23" s="4"/>
      <c r="M23" s="4"/>
    </row>
    <row r="24" spans="1:13" s="5" customFormat="1" ht="15" customHeight="1">
      <c r="A24" s="3"/>
      <c r="B24" s="247" t="s">
        <v>229</v>
      </c>
      <c r="C24" s="248"/>
      <c r="D24" s="248"/>
      <c r="E24" s="248"/>
      <c r="F24" s="248"/>
      <c r="G24" s="214"/>
      <c r="H24" s="254"/>
      <c r="I24" s="254"/>
      <c r="J24" s="255"/>
      <c r="K24" s="4"/>
      <c r="L24" s="4"/>
      <c r="M24" s="4"/>
    </row>
    <row r="25" spans="1:13" s="5" customFormat="1" ht="15" customHeight="1">
      <c r="A25" s="3"/>
      <c r="B25" s="252" t="s">
        <v>230</v>
      </c>
      <c r="C25" s="253"/>
      <c r="D25" s="253"/>
      <c r="E25" s="253"/>
      <c r="F25" s="253"/>
      <c r="G25" s="215"/>
      <c r="H25" s="256"/>
      <c r="I25" s="256"/>
      <c r="J25" s="257"/>
      <c r="K25" s="4"/>
      <c r="L25" s="4"/>
      <c r="M25" s="4"/>
    </row>
    <row r="26" s="29" customFormat="1" ht="15" customHeight="1"/>
    <row r="27" s="29" customFormat="1" ht="15" customHeight="1">
      <c r="B27" s="62" t="s">
        <v>226</v>
      </c>
    </row>
    <row r="28" s="29" customFormat="1" ht="15" customHeight="1">
      <c r="B28" s="62"/>
    </row>
    <row r="29" s="29" customFormat="1" ht="18" customHeight="1">
      <c r="B29" s="195"/>
    </row>
    <row r="30" ht="15" customHeight="1">
      <c r="E30" s="29"/>
    </row>
    <row r="32" s="148" customFormat="1" ht="15" customHeight="1"/>
    <row r="33" s="148" customFormat="1" ht="15" customHeight="1"/>
    <row r="34" s="148" customFormat="1" ht="15" customHeight="1"/>
    <row r="35" s="148" customFormat="1" ht="15" customHeight="1"/>
    <row r="37" s="29" customFormat="1" ht="15" customHeight="1"/>
    <row r="38" s="29" customFormat="1" ht="15" customHeight="1"/>
    <row r="39" s="29" customFormat="1" ht="15" customHeight="1"/>
    <row r="40" spans="6:10" s="6" customFormat="1" ht="15" customHeight="1">
      <c r="F40" s="33" t="s">
        <v>133</v>
      </c>
      <c r="G40" s="94"/>
      <c r="H40" s="33" t="s">
        <v>131</v>
      </c>
      <c r="I40" s="94"/>
      <c r="J40" s="33" t="s">
        <v>132</v>
      </c>
    </row>
    <row r="41" spans="6:10" s="6" customFormat="1" ht="15" customHeight="1">
      <c r="F41" s="104" t="s">
        <v>134</v>
      </c>
      <c r="G41" s="33"/>
      <c r="H41" s="104" t="s">
        <v>85</v>
      </c>
      <c r="I41" s="33"/>
      <c r="J41" s="104" t="s">
        <v>86</v>
      </c>
    </row>
    <row r="42" spans="6:10" s="6" customFormat="1" ht="15" customHeight="1">
      <c r="F42" s="33" t="s">
        <v>11</v>
      </c>
      <c r="G42" s="33"/>
      <c r="H42" s="33" t="s">
        <v>11</v>
      </c>
      <c r="I42" s="33"/>
      <c r="J42" s="33" t="s">
        <v>11</v>
      </c>
    </row>
    <row r="43" spans="7:9" s="6" customFormat="1" ht="15" customHeight="1">
      <c r="G43" s="241"/>
      <c r="H43" s="241"/>
      <c r="I43" s="241"/>
    </row>
    <row r="44" spans="2:9" s="6" customFormat="1" ht="15" customHeight="1">
      <c r="B44" s="7" t="s">
        <v>140</v>
      </c>
      <c r="G44" s="93"/>
      <c r="H44" s="93"/>
      <c r="I44" s="93"/>
    </row>
    <row r="45" spans="2:10" s="6" customFormat="1" ht="15" customHeight="1">
      <c r="B45" s="7" t="s">
        <v>222</v>
      </c>
      <c r="F45" s="48"/>
      <c r="G45" s="35"/>
      <c r="H45" s="48"/>
      <c r="I45" s="35"/>
      <c r="J45" s="48"/>
    </row>
    <row r="46" spans="6:10" s="6" customFormat="1" ht="15" customHeight="1">
      <c r="F46" s="48"/>
      <c r="G46" s="35"/>
      <c r="H46" s="48"/>
      <c r="I46" s="35"/>
      <c r="J46" s="48"/>
    </row>
    <row r="47" spans="2:10" s="6" customFormat="1" ht="15" customHeight="1">
      <c r="B47" s="6" t="s">
        <v>143</v>
      </c>
      <c r="F47" s="48">
        <f>J47-H47</f>
        <v>194388</v>
      </c>
      <c r="G47" s="35"/>
      <c r="H47" s="48">
        <f>-H48</f>
        <v>-91130</v>
      </c>
      <c r="I47" s="35"/>
      <c r="J47" s="48">
        <f>'BS'!G15</f>
        <v>103258</v>
      </c>
    </row>
    <row r="48" spans="2:10" s="6" customFormat="1" ht="17.25" customHeight="1" thickBot="1">
      <c r="B48" s="29" t="s">
        <v>216</v>
      </c>
      <c r="F48" s="95">
        <f>H48-J48</f>
        <v>0</v>
      </c>
      <c r="G48" s="35"/>
      <c r="H48" s="95">
        <f>J48</f>
        <v>91130</v>
      </c>
      <c r="I48" s="55"/>
      <c r="J48" s="95">
        <f>'BS'!G17</f>
        <v>91130</v>
      </c>
    </row>
    <row r="49" spans="2:10" s="6" customFormat="1" ht="17.25" customHeight="1">
      <c r="B49" s="29"/>
      <c r="F49" s="35"/>
      <c r="G49" s="35"/>
      <c r="H49" s="35"/>
      <c r="I49" s="55"/>
      <c r="J49" s="35"/>
    </row>
    <row r="50" spans="2:10" s="6" customFormat="1" ht="17.25" customHeight="1">
      <c r="B50" s="29"/>
      <c r="F50" s="35"/>
      <c r="G50" s="35"/>
      <c r="H50" s="35"/>
      <c r="I50" s="55"/>
      <c r="J50" s="35"/>
    </row>
    <row r="51" spans="1:10" ht="16.5" customHeight="1">
      <c r="A51" s="1" t="s">
        <v>0</v>
      </c>
      <c r="J51" s="140"/>
    </row>
    <row r="52" ht="15" customHeight="1">
      <c r="A52" s="145" t="s">
        <v>1</v>
      </c>
    </row>
    <row r="53" ht="15" customHeight="1">
      <c r="A53" s="62" t="str">
        <f>A3</f>
        <v>Unaudited Results for the Second Financial Quarter Ended 31 October 2007</v>
      </c>
    </row>
    <row r="54" s="29" customFormat="1" ht="15" customHeight="1"/>
    <row r="55" s="29" customFormat="1" ht="15" customHeight="1">
      <c r="A55" s="7" t="s">
        <v>199</v>
      </c>
    </row>
    <row r="57" spans="1:2" s="6" customFormat="1" ht="15" customHeight="1">
      <c r="A57" s="30" t="s">
        <v>81</v>
      </c>
      <c r="B57" s="7" t="s">
        <v>171</v>
      </c>
    </row>
    <row r="58" s="6" customFormat="1" ht="15" customHeight="1"/>
    <row r="59" s="32" customFormat="1" ht="15" customHeight="1">
      <c r="A59" s="31"/>
    </row>
    <row r="60" spans="1:17" s="32" customFormat="1" ht="15" customHeight="1">
      <c r="A60" s="31"/>
      <c r="Q60" s="32" t="s">
        <v>13</v>
      </c>
    </row>
    <row r="61" s="32" customFormat="1" ht="15" customHeight="1">
      <c r="A61" s="31"/>
    </row>
    <row r="62" s="32" customFormat="1" ht="15" customHeight="1">
      <c r="A62" s="31"/>
    </row>
    <row r="63" spans="1:11" s="6" customFormat="1" ht="15" customHeight="1">
      <c r="A63" s="30" t="s">
        <v>84</v>
      </c>
      <c r="B63" s="7" t="s">
        <v>172</v>
      </c>
      <c r="K63" s="9"/>
    </row>
    <row r="69" spans="1:2" s="6" customFormat="1" ht="15" customHeight="1">
      <c r="A69" s="30" t="s">
        <v>87</v>
      </c>
      <c r="B69" s="7" t="s">
        <v>173</v>
      </c>
    </row>
    <row r="70" s="6" customFormat="1" ht="15" customHeight="1"/>
    <row r="71" s="32" customFormat="1" ht="15" customHeight="1">
      <c r="A71" s="31"/>
    </row>
    <row r="72" spans="1:19" s="32" customFormat="1" ht="15" customHeight="1">
      <c r="A72" s="31"/>
      <c r="S72" s="32" t="s">
        <v>13</v>
      </c>
    </row>
    <row r="73" s="32" customFormat="1" ht="15" customHeight="1">
      <c r="A73" s="31"/>
    </row>
    <row r="74" s="6" customFormat="1" ht="15" customHeight="1"/>
    <row r="75" spans="1:2" s="6" customFormat="1" ht="15" customHeight="1">
      <c r="A75" s="30" t="s">
        <v>88</v>
      </c>
      <c r="B75" s="7" t="s">
        <v>251</v>
      </c>
    </row>
    <row r="76" spans="1:2" s="6" customFormat="1" ht="15" customHeight="1">
      <c r="A76" s="30"/>
      <c r="B76" s="7"/>
    </row>
    <row r="77" s="32" customFormat="1" ht="15" customHeight="1">
      <c r="A77" s="31"/>
    </row>
    <row r="78" spans="1:17" s="32" customFormat="1" ht="15" customHeight="1">
      <c r="A78" s="31"/>
      <c r="Q78" s="32" t="s">
        <v>13</v>
      </c>
    </row>
    <row r="79" s="32" customFormat="1" ht="15" customHeight="1">
      <c r="A79" s="31"/>
    </row>
    <row r="80" spans="1:10" s="32" customFormat="1" ht="15" customHeight="1">
      <c r="A80" s="31"/>
      <c r="J80" s="221" t="s">
        <v>11</v>
      </c>
    </row>
    <row r="81" spans="1:3" s="32" customFormat="1" ht="15" customHeight="1">
      <c r="A81" s="31"/>
      <c r="C81" s="222" t="s">
        <v>252</v>
      </c>
    </row>
    <row r="82" spans="1:3" s="129" customFormat="1" ht="15" customHeight="1">
      <c r="A82" s="128"/>
      <c r="C82" s="129" t="s">
        <v>253</v>
      </c>
    </row>
    <row r="83" spans="1:10" s="129" customFormat="1" ht="15" customHeight="1" thickBot="1">
      <c r="A83" s="128"/>
      <c r="C83" s="129" t="s">
        <v>254</v>
      </c>
      <c r="J83" s="226">
        <v>24456</v>
      </c>
    </row>
    <row r="84" s="32" customFormat="1" ht="15" customHeight="1">
      <c r="A84" s="31"/>
    </row>
    <row r="85" s="32" customFormat="1" ht="15" customHeight="1">
      <c r="A85" s="31"/>
    </row>
    <row r="86" spans="1:2" s="6" customFormat="1" ht="15" customHeight="1">
      <c r="A86" s="30" t="s">
        <v>94</v>
      </c>
      <c r="B86" s="7" t="s">
        <v>174</v>
      </c>
    </row>
    <row r="95" s="6" customFormat="1" ht="15" customHeight="1"/>
    <row r="96" spans="1:2" s="6" customFormat="1" ht="15" customHeight="1">
      <c r="A96" s="30" t="s">
        <v>95</v>
      </c>
      <c r="B96" s="7" t="s">
        <v>175</v>
      </c>
    </row>
    <row r="97" s="6" customFormat="1" ht="15" customHeight="1"/>
    <row r="98" s="32" customFormat="1" ht="15" customHeight="1">
      <c r="A98" s="31"/>
    </row>
    <row r="99" spans="1:17" s="32" customFormat="1" ht="15" customHeight="1">
      <c r="A99" s="31"/>
      <c r="Q99" s="32" t="s">
        <v>13</v>
      </c>
    </row>
    <row r="100" s="6" customFormat="1" ht="15" customHeight="1"/>
    <row r="101" spans="1:10" ht="16.5" customHeight="1" hidden="1">
      <c r="A101" s="1" t="s">
        <v>0</v>
      </c>
      <c r="J101" s="140"/>
    </row>
    <row r="102" ht="15" customHeight="1" hidden="1">
      <c r="A102" s="145" t="s">
        <v>1</v>
      </c>
    </row>
    <row r="103" ht="15" customHeight="1" hidden="1">
      <c r="A103" s="62" t="str">
        <f>A53</f>
        <v>Unaudited Results for the Second Financial Quarter Ended 31 October 2007</v>
      </c>
    </row>
    <row r="104" s="29" customFormat="1" ht="15" customHeight="1" hidden="1"/>
    <row r="105" s="29" customFormat="1" ht="15" customHeight="1" hidden="1">
      <c r="A105" s="7" t="str">
        <f>A55</f>
        <v>NOTES TO THE QUARTERLY FINANCIAL STATEMENTS - CONT'D</v>
      </c>
    </row>
    <row r="106" s="29" customFormat="1" ht="15" customHeight="1">
      <c r="A106" s="7"/>
    </row>
    <row r="121" s="32" customFormat="1" ht="15" customHeight="1">
      <c r="A121" s="31"/>
    </row>
    <row r="128" s="6" customFormat="1" ht="15" customHeight="1"/>
    <row r="134" spans="6:8" s="2" customFormat="1" ht="15" customHeight="1">
      <c r="F134" s="26"/>
      <c r="G134" s="26"/>
      <c r="H134" s="26"/>
    </row>
  </sheetData>
  <mergeCells count="9">
    <mergeCell ref="G43:I43"/>
    <mergeCell ref="B20:F20"/>
    <mergeCell ref="B21:F21"/>
    <mergeCell ref="B22:F22"/>
    <mergeCell ref="B23:F23"/>
    <mergeCell ref="B24:F24"/>
    <mergeCell ref="G20:J20"/>
    <mergeCell ref="B25:F25"/>
    <mergeCell ref="H22:J25"/>
  </mergeCells>
  <printOptions/>
  <pageMargins left="0.66" right="0.35" top="0.66" bottom="0.75" header="0.5" footer="0.5"/>
  <pageSetup firstPageNumber="5" useFirstPageNumber="1" horizontalDpi="600" verticalDpi="6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Q461"/>
  <sheetViews>
    <sheetView view="pageBreakPreview" zoomScaleSheetLayoutView="100" workbookViewId="0" topLeftCell="A185">
      <selection activeCell="F185" sqref="F185"/>
    </sheetView>
  </sheetViews>
  <sheetFormatPr defaultColWidth="9.140625" defaultRowHeight="15" customHeight="1"/>
  <cols>
    <col min="1" max="1" width="4.140625" style="2" customWidth="1"/>
    <col min="2" max="2" width="3.7109375" style="2" customWidth="1"/>
    <col min="3" max="3" width="7.00390625" style="2" customWidth="1"/>
    <col min="4" max="4" width="10.57421875" style="2" customWidth="1"/>
    <col min="5" max="5" width="22.8515625" style="2" customWidth="1"/>
    <col min="6" max="6" width="17.7109375" style="2" customWidth="1"/>
    <col min="7" max="8" width="1.7109375" style="2" customWidth="1"/>
    <col min="9" max="9" width="17.7109375" style="2" customWidth="1"/>
    <col min="10" max="10" width="1.7109375" style="2" customWidth="1"/>
    <col min="11" max="16384" width="9.140625" style="2" customWidth="1"/>
  </cols>
  <sheetData>
    <row r="1" spans="1:9" ht="16.5" customHeight="1">
      <c r="A1" s="1" t="s">
        <v>0</v>
      </c>
      <c r="I1" s="143"/>
    </row>
    <row r="2" ht="15" customHeight="1">
      <c r="A2" s="2" t="s">
        <v>1</v>
      </c>
    </row>
    <row r="3" ht="15" customHeight="1">
      <c r="A3" s="62" t="str">
        <f>'NOTES(1)'!A3</f>
        <v>Unaudited Results for the Second Financial Quarter Ended 31 October 2007</v>
      </c>
    </row>
    <row r="5" s="6" customFormat="1" ht="15" customHeight="1">
      <c r="A5" s="7" t="s">
        <v>199</v>
      </c>
    </row>
    <row r="6" s="6" customFormat="1" ht="15" customHeight="1">
      <c r="A6" s="7"/>
    </row>
    <row r="7" spans="1:2" s="6" customFormat="1" ht="15" customHeight="1">
      <c r="A7" s="30" t="s">
        <v>96</v>
      </c>
      <c r="B7" s="7" t="s">
        <v>176</v>
      </c>
    </row>
    <row r="8" s="6" customFormat="1" ht="15" customHeight="1"/>
    <row r="9" s="32" customFormat="1" ht="15" customHeight="1">
      <c r="A9" s="31"/>
    </row>
    <row r="10" s="6" customFormat="1" ht="15" customHeight="1"/>
    <row r="11" s="6" customFormat="1" ht="15" customHeight="1">
      <c r="A11" s="7"/>
    </row>
    <row r="12" s="6" customFormat="1" ht="15" customHeight="1">
      <c r="A12" s="7"/>
    </row>
    <row r="13" spans="1:8" s="6" customFormat="1" ht="15" customHeight="1">
      <c r="A13" s="30" t="s">
        <v>97</v>
      </c>
      <c r="B13" s="7" t="s">
        <v>177</v>
      </c>
      <c r="F13" s="9"/>
      <c r="G13" s="9"/>
      <c r="H13" s="9"/>
    </row>
    <row r="14" spans="6:8" s="6" customFormat="1" ht="15" customHeight="1">
      <c r="F14" s="9"/>
      <c r="G14" s="9"/>
      <c r="H14" s="9"/>
    </row>
    <row r="15" s="32" customFormat="1" ht="15" customHeight="1">
      <c r="A15" s="31"/>
    </row>
    <row r="16" s="6" customFormat="1" ht="15" customHeight="1"/>
    <row r="17" s="6" customFormat="1" ht="15" customHeight="1"/>
    <row r="18" s="32" customFormat="1" ht="15" customHeight="1">
      <c r="A18" s="31"/>
    </row>
    <row r="19" spans="1:2" s="6" customFormat="1" ht="15" customHeight="1">
      <c r="A19" s="30" t="s">
        <v>98</v>
      </c>
      <c r="B19" s="7" t="s">
        <v>194</v>
      </c>
    </row>
    <row r="20" spans="1:2" s="6" customFormat="1" ht="9.75" customHeight="1">
      <c r="A20" s="30"/>
      <c r="B20" s="7"/>
    </row>
    <row r="21" s="6" customFormat="1" ht="15" customHeight="1">
      <c r="I21" s="33" t="s">
        <v>145</v>
      </c>
    </row>
    <row r="22" spans="1:10" s="32" customFormat="1" ht="15" customHeight="1">
      <c r="A22" s="31"/>
      <c r="F22" s="33" t="s">
        <v>130</v>
      </c>
      <c r="G22" s="94"/>
      <c r="H22" s="33"/>
      <c r="I22" s="33" t="s">
        <v>256</v>
      </c>
      <c r="J22" s="94"/>
    </row>
    <row r="23" spans="6:10" s="6" customFormat="1" ht="15" customHeight="1">
      <c r="F23" s="33" t="s">
        <v>148</v>
      </c>
      <c r="G23" s="94"/>
      <c r="H23" s="33"/>
      <c r="I23" s="33" t="s">
        <v>127</v>
      </c>
      <c r="J23" s="94"/>
    </row>
    <row r="24" spans="6:10" s="6" customFormat="1" ht="15" customHeight="1">
      <c r="F24" s="120" t="s">
        <v>255</v>
      </c>
      <c r="G24" s="33"/>
      <c r="H24" s="33"/>
      <c r="I24" s="120" t="str">
        <f>F24</f>
        <v>31 October 2007</v>
      </c>
      <c r="J24" s="33"/>
    </row>
    <row r="25" spans="6:10" s="6" customFormat="1" ht="15" customHeight="1">
      <c r="F25" s="33" t="s">
        <v>11</v>
      </c>
      <c r="G25" s="33"/>
      <c r="H25" s="33"/>
      <c r="I25" s="33" t="s">
        <v>11</v>
      </c>
      <c r="J25" s="33"/>
    </row>
    <row r="26" spans="6:10" s="6" customFormat="1" ht="9" customHeight="1">
      <c r="F26" s="33"/>
      <c r="G26" s="33"/>
      <c r="H26" s="33"/>
      <c r="I26" s="33"/>
      <c r="J26" s="33"/>
    </row>
    <row r="27" spans="2:10" s="6" customFormat="1" ht="15" customHeight="1">
      <c r="B27" s="7" t="s">
        <v>89</v>
      </c>
      <c r="J27" s="9"/>
    </row>
    <row r="28" s="6" customFormat="1" ht="7.5" customHeight="1">
      <c r="J28" s="9"/>
    </row>
    <row r="29" spans="2:10" s="6" customFormat="1" ht="15" customHeight="1">
      <c r="B29" s="6" t="s">
        <v>90</v>
      </c>
      <c r="F29" s="171">
        <f>7764+1371+2529+40914+20363+1</f>
        <v>72942</v>
      </c>
      <c r="G29" s="171"/>
      <c r="H29" s="97"/>
      <c r="I29" s="171">
        <f>13584+2663+5964+66651+38447</f>
        <v>127309</v>
      </c>
      <c r="J29" s="75"/>
    </row>
    <row r="30" spans="2:10" s="6" customFormat="1" ht="15" customHeight="1">
      <c r="B30" s="6" t="s">
        <v>91</v>
      </c>
      <c r="F30" s="227">
        <v>2082</v>
      </c>
      <c r="G30" s="97"/>
      <c r="H30" s="97"/>
      <c r="I30" s="227">
        <v>3577</v>
      </c>
      <c r="J30" s="97"/>
    </row>
    <row r="31" spans="2:10" s="6" customFormat="1" ht="15" customHeight="1">
      <c r="B31" s="6" t="s">
        <v>146</v>
      </c>
      <c r="F31" s="171">
        <f>SUM(F29:F30)</f>
        <v>75024</v>
      </c>
      <c r="G31" s="97"/>
      <c r="H31" s="97"/>
      <c r="I31" s="171">
        <f>SUM(I29:I30)</f>
        <v>130886</v>
      </c>
      <c r="J31" s="97"/>
    </row>
    <row r="32" spans="2:10" s="6" customFormat="1" ht="15" customHeight="1">
      <c r="B32" s="6" t="s">
        <v>147</v>
      </c>
      <c r="F32" s="171">
        <v>-9895</v>
      </c>
      <c r="G32" s="97"/>
      <c r="H32" s="97"/>
      <c r="I32" s="171">
        <v>-19144</v>
      </c>
      <c r="J32" s="97"/>
    </row>
    <row r="33" spans="2:10" s="6" customFormat="1" ht="15" customHeight="1" thickBot="1">
      <c r="B33" s="6" t="s">
        <v>92</v>
      </c>
      <c r="F33" s="228">
        <f>SUM(F31:F32)</f>
        <v>65129</v>
      </c>
      <c r="G33" s="97"/>
      <c r="H33" s="97"/>
      <c r="I33" s="228">
        <f>SUM(I31:I32)</f>
        <v>111742</v>
      </c>
      <c r="J33" s="75"/>
    </row>
    <row r="34" spans="6:10" s="6" customFormat="1" ht="9" customHeight="1">
      <c r="F34" s="134"/>
      <c r="G34" s="134"/>
      <c r="H34" s="134"/>
      <c r="I34" s="134"/>
      <c r="J34" s="33"/>
    </row>
    <row r="35" spans="2:10" s="6" customFormat="1" ht="15" customHeight="1">
      <c r="B35" s="7" t="s">
        <v>93</v>
      </c>
      <c r="F35" s="171"/>
      <c r="G35" s="171"/>
      <c r="H35" s="171"/>
      <c r="I35" s="171"/>
      <c r="J35" s="51"/>
    </row>
    <row r="36" spans="6:10" s="6" customFormat="1" ht="7.5" customHeight="1">
      <c r="F36" s="171"/>
      <c r="G36" s="171"/>
      <c r="H36" s="171"/>
      <c r="I36" s="171"/>
      <c r="J36" s="51"/>
    </row>
    <row r="37" spans="2:10" s="6" customFormat="1" ht="15" customHeight="1">
      <c r="B37" s="6" t="s">
        <v>90</v>
      </c>
      <c r="F37" s="171">
        <v>30025</v>
      </c>
      <c r="G37" s="171"/>
      <c r="H37" s="171"/>
      <c r="I37" s="171">
        <v>48323</v>
      </c>
      <c r="J37" s="51"/>
    </row>
    <row r="38" spans="2:10" s="6" customFormat="1" ht="15" customHeight="1">
      <c r="B38" s="6" t="s">
        <v>91</v>
      </c>
      <c r="F38" s="97">
        <v>2453</v>
      </c>
      <c r="G38" s="97"/>
      <c r="H38" s="97"/>
      <c r="I38" s="171">
        <v>4121</v>
      </c>
      <c r="J38" s="75"/>
    </row>
    <row r="39" spans="2:10" s="6" customFormat="1" ht="15" customHeight="1">
      <c r="B39" s="6" t="s">
        <v>135</v>
      </c>
      <c r="F39" s="227">
        <f>'IS'!E22</f>
        <v>1225</v>
      </c>
      <c r="G39" s="97"/>
      <c r="H39" s="97"/>
      <c r="I39" s="227">
        <f>'IS'!I22</f>
        <v>3484</v>
      </c>
      <c r="J39" s="75"/>
    </row>
    <row r="40" spans="2:10" s="6" customFormat="1" ht="15" customHeight="1">
      <c r="B40" s="6" t="s">
        <v>136</v>
      </c>
      <c r="F40" s="171">
        <f>SUM(F37:F39)</f>
        <v>33703</v>
      </c>
      <c r="G40" s="97"/>
      <c r="H40" s="97"/>
      <c r="I40" s="171">
        <f>SUM(I37:I39)</f>
        <v>55928</v>
      </c>
      <c r="J40" s="75"/>
    </row>
    <row r="41" spans="2:10" s="6" customFormat="1" ht="15" customHeight="1">
      <c r="B41" s="6" t="s">
        <v>137</v>
      </c>
      <c r="F41" s="227">
        <f>'IS'!E24</f>
        <v>-5966</v>
      </c>
      <c r="G41" s="97">
        <f>'IS'!F24</f>
        <v>0</v>
      </c>
      <c r="H41" s="97"/>
      <c r="I41" s="227">
        <f>'IS'!I24</f>
        <v>-11096</v>
      </c>
      <c r="J41" s="75"/>
    </row>
    <row r="42" spans="2:10" s="6" customFormat="1" ht="15" customHeight="1" thickBot="1">
      <c r="B42" s="6" t="s">
        <v>10</v>
      </c>
      <c r="F42" s="228">
        <f>SUM(F40:F41)</f>
        <v>27737</v>
      </c>
      <c r="G42" s="97"/>
      <c r="H42" s="97"/>
      <c r="I42" s="228">
        <f>SUM(I40:I41)</f>
        <v>44832</v>
      </c>
      <c r="J42" s="75"/>
    </row>
    <row r="43" spans="6:10" s="6" customFormat="1" ht="15" customHeight="1">
      <c r="F43" s="96"/>
      <c r="G43" s="38"/>
      <c r="H43" s="38"/>
      <c r="I43" s="96"/>
      <c r="J43" s="36"/>
    </row>
    <row r="44" spans="6:10" s="6" customFormat="1" ht="15" customHeight="1">
      <c r="F44" s="96"/>
      <c r="G44" s="38"/>
      <c r="H44" s="38"/>
      <c r="I44" s="96"/>
      <c r="J44" s="36"/>
    </row>
    <row r="45" spans="1:2" s="6" customFormat="1" ht="15" customHeight="1">
      <c r="A45" s="30" t="s">
        <v>99</v>
      </c>
      <c r="B45" s="7" t="s">
        <v>178</v>
      </c>
    </row>
    <row r="46" s="6" customFormat="1" ht="15" customHeight="1"/>
    <row r="47" s="32" customFormat="1" ht="15" customHeight="1">
      <c r="A47" s="31"/>
    </row>
    <row r="48" spans="1:17" s="32" customFormat="1" ht="15" customHeight="1">
      <c r="A48" s="31"/>
      <c r="Q48" s="32" t="s">
        <v>13</v>
      </c>
    </row>
    <row r="49" s="32" customFormat="1" ht="15" customHeight="1">
      <c r="A49" s="31"/>
    </row>
    <row r="50" s="41" customFormat="1" ht="15" customHeight="1"/>
    <row r="51" s="41" customFormat="1" ht="15" customHeight="1"/>
    <row r="52" s="41" customFormat="1" ht="15" customHeight="1"/>
    <row r="53" spans="1:9" ht="16.5" customHeight="1">
      <c r="A53" s="1" t="s">
        <v>0</v>
      </c>
      <c r="I53" s="143"/>
    </row>
    <row r="54" ht="15" customHeight="1">
      <c r="A54" s="2" t="s">
        <v>1</v>
      </c>
    </row>
    <row r="55" ht="15" customHeight="1">
      <c r="A55" s="62" t="str">
        <f>A3</f>
        <v>Unaudited Results for the Second Financial Quarter Ended 31 October 2007</v>
      </c>
    </row>
    <row r="57" s="6" customFormat="1" ht="15" customHeight="1">
      <c r="A57" s="7" t="str">
        <f>+A5</f>
        <v>NOTES TO THE QUARTERLY FINANCIAL STATEMENTS - CONT'D</v>
      </c>
    </row>
    <row r="58" s="6" customFormat="1" ht="15" customHeight="1">
      <c r="A58" s="7"/>
    </row>
    <row r="59" spans="1:2" s="6" customFormat="1" ht="15" customHeight="1">
      <c r="A59" s="30" t="s">
        <v>99</v>
      </c>
      <c r="B59" s="7" t="s">
        <v>257</v>
      </c>
    </row>
    <row r="60" spans="1:2" s="6" customFormat="1" ht="15" customHeight="1">
      <c r="A60" s="30"/>
      <c r="B60" s="7"/>
    </row>
    <row r="61" s="32" customFormat="1" ht="15" customHeight="1">
      <c r="A61" s="31"/>
    </row>
    <row r="62" spans="1:17" s="32" customFormat="1" ht="15" customHeight="1">
      <c r="A62" s="31"/>
      <c r="Q62" s="32" t="s">
        <v>13</v>
      </c>
    </row>
    <row r="63" s="32" customFormat="1" ht="15" customHeight="1">
      <c r="A63" s="31"/>
    </row>
    <row r="64" s="41" customFormat="1" ht="15" customHeight="1"/>
    <row r="65" s="41" customFormat="1" ht="15" customHeight="1"/>
    <row r="66" s="41" customFormat="1" ht="15" customHeight="1"/>
    <row r="67" s="41" customFormat="1" ht="15" customHeight="1"/>
    <row r="68" spans="1:8" s="6" customFormat="1" ht="15" customHeight="1">
      <c r="A68" s="30" t="s">
        <v>100</v>
      </c>
      <c r="B68" s="7" t="s">
        <v>179</v>
      </c>
      <c r="F68" s="9"/>
      <c r="G68" s="9"/>
      <c r="H68" s="9"/>
    </row>
    <row r="69" s="6" customFormat="1" ht="15" customHeight="1"/>
    <row r="70" s="32" customFormat="1" ht="15" customHeight="1">
      <c r="A70" s="31"/>
    </row>
    <row r="71" s="6" customFormat="1" ht="15" customHeight="1"/>
    <row r="72" s="6" customFormat="1" ht="15" customHeight="1"/>
    <row r="73" s="6" customFormat="1" ht="15" customHeight="1"/>
    <row r="75" spans="1:8" s="6" customFormat="1" ht="15" customHeight="1">
      <c r="A75" s="30" t="s">
        <v>101</v>
      </c>
      <c r="B75" s="7" t="s">
        <v>180</v>
      </c>
      <c r="F75" s="9"/>
      <c r="G75" s="9"/>
      <c r="H75" s="9"/>
    </row>
    <row r="76" spans="1:8" s="6" customFormat="1" ht="15" customHeight="1">
      <c r="A76" s="30"/>
      <c r="B76" s="7"/>
      <c r="F76" s="9"/>
      <c r="G76" s="9"/>
      <c r="H76" s="9"/>
    </row>
    <row r="77" spans="1:13" s="24" customFormat="1" ht="15" customHeight="1">
      <c r="A77" s="28"/>
      <c r="B77" s="33" t="s">
        <v>82</v>
      </c>
      <c r="C77" s="25"/>
      <c r="D77" s="25"/>
      <c r="E77" s="25"/>
      <c r="F77" s="27"/>
      <c r="G77" s="27"/>
      <c r="H77" s="27"/>
      <c r="I77" s="27"/>
      <c r="J77" s="27"/>
      <c r="K77" s="27"/>
      <c r="L77" s="27"/>
      <c r="M77" s="27"/>
    </row>
    <row r="78" spans="1:13" s="24" customFormat="1" ht="15" customHeight="1">
      <c r="A78" s="28"/>
      <c r="B78" s="23"/>
      <c r="C78" s="25"/>
      <c r="D78" s="25"/>
      <c r="E78" s="25"/>
      <c r="F78" s="27"/>
      <c r="G78" s="27"/>
      <c r="H78" s="27"/>
      <c r="I78" s="27"/>
      <c r="J78" s="27"/>
      <c r="K78" s="27"/>
      <c r="L78" s="27"/>
      <c r="M78" s="27"/>
    </row>
    <row r="79" spans="1:13" s="24" customFormat="1" ht="15" customHeight="1">
      <c r="A79" s="28"/>
      <c r="B79" s="23"/>
      <c r="C79" s="25"/>
      <c r="D79" s="25"/>
      <c r="E79" s="25"/>
      <c r="F79" s="27"/>
      <c r="G79" s="27"/>
      <c r="H79" s="27"/>
      <c r="I79" s="27"/>
      <c r="J79" s="27"/>
      <c r="K79" s="27"/>
      <c r="L79" s="27"/>
      <c r="M79" s="27"/>
    </row>
    <row r="80" spans="6:13" s="6" customFormat="1" ht="15" customHeight="1">
      <c r="F80" s="9"/>
      <c r="G80" s="9"/>
      <c r="H80" s="9"/>
      <c r="I80" s="9"/>
      <c r="J80" s="9"/>
      <c r="K80" s="9"/>
      <c r="L80" s="9"/>
      <c r="M80" s="9"/>
    </row>
    <row r="81" spans="1:13" s="24" customFormat="1" ht="15" customHeight="1">
      <c r="A81" s="28"/>
      <c r="B81" s="23"/>
      <c r="C81" s="25"/>
      <c r="D81" s="25"/>
      <c r="E81" s="25"/>
      <c r="F81" s="6"/>
      <c r="G81" s="6"/>
      <c r="H81" s="6"/>
      <c r="I81" s="33" t="s">
        <v>145</v>
      </c>
      <c r="J81" s="27"/>
      <c r="K81" s="27"/>
      <c r="L81" s="27"/>
      <c r="M81" s="27"/>
    </row>
    <row r="82" spans="1:10" s="32" customFormat="1" ht="15" customHeight="1">
      <c r="A82" s="31"/>
      <c r="F82" s="33" t="s">
        <v>130</v>
      </c>
      <c r="G82" s="94"/>
      <c r="H82" s="33"/>
      <c r="I82" s="33" t="str">
        <f>I22</f>
        <v>Six Months</v>
      </c>
      <c r="J82" s="94"/>
    </row>
    <row r="83" spans="6:10" s="6" customFormat="1" ht="15" customHeight="1">
      <c r="F83" s="33" t="s">
        <v>148</v>
      </c>
      <c r="G83" s="94"/>
      <c r="H83" s="33"/>
      <c r="I83" s="33" t="s">
        <v>127</v>
      </c>
      <c r="J83" s="94"/>
    </row>
    <row r="84" spans="6:10" s="6" customFormat="1" ht="15" customHeight="1">
      <c r="F84" s="120" t="str">
        <f>F24</f>
        <v>31 October 2007</v>
      </c>
      <c r="G84" s="33"/>
      <c r="H84" s="33"/>
      <c r="I84" s="120" t="str">
        <f>I24</f>
        <v>31 October 2007</v>
      </c>
      <c r="J84" s="33"/>
    </row>
    <row r="85" spans="6:10" s="6" customFormat="1" ht="15" customHeight="1">
      <c r="F85" s="33" t="s">
        <v>11</v>
      </c>
      <c r="G85" s="33"/>
      <c r="H85" s="33"/>
      <c r="I85" s="33" t="s">
        <v>11</v>
      </c>
      <c r="J85" s="33"/>
    </row>
    <row r="86" spans="6:13" s="6" customFormat="1" ht="15" customHeight="1">
      <c r="F86" s="9"/>
      <c r="G86" s="9"/>
      <c r="H86" s="9"/>
      <c r="I86" s="9"/>
      <c r="J86" s="9"/>
      <c r="K86" s="9"/>
      <c r="L86" s="9"/>
      <c r="M86" s="9"/>
    </row>
    <row r="87" spans="3:13" s="6" customFormat="1" ht="15" customHeight="1">
      <c r="C87" s="7" t="s">
        <v>114</v>
      </c>
      <c r="F87" s="9"/>
      <c r="G87" s="9"/>
      <c r="H87" s="9"/>
      <c r="I87" s="9"/>
      <c r="J87" s="9"/>
      <c r="K87" s="9"/>
      <c r="L87" s="9"/>
      <c r="M87" s="9"/>
    </row>
    <row r="88" spans="3:13" s="6" customFormat="1" ht="15" customHeight="1" thickBot="1">
      <c r="C88" s="6" t="s">
        <v>115</v>
      </c>
      <c r="F88" s="213">
        <f>I88-2383</f>
        <v>2498</v>
      </c>
      <c r="G88" s="97"/>
      <c r="H88" s="97"/>
      <c r="I88" s="213">
        <v>4881</v>
      </c>
      <c r="J88" s="75"/>
      <c r="K88" s="9"/>
      <c r="L88" s="9"/>
      <c r="M88" s="9"/>
    </row>
    <row r="89" spans="3:13" s="6" customFormat="1" ht="15" customHeight="1" hidden="1" thickBot="1">
      <c r="C89" s="6" t="s">
        <v>117</v>
      </c>
      <c r="F89" s="213">
        <v>0</v>
      </c>
      <c r="G89" s="97"/>
      <c r="H89" s="97"/>
      <c r="I89" s="213">
        <f>F89</f>
        <v>0</v>
      </c>
      <c r="J89" s="75"/>
      <c r="K89" s="9"/>
      <c r="L89" s="9"/>
      <c r="M89" s="9"/>
    </row>
    <row r="90" spans="6:13" s="6" customFormat="1" ht="15" customHeight="1">
      <c r="F90" s="97"/>
      <c r="G90" s="97"/>
      <c r="H90" s="97"/>
      <c r="I90" s="97"/>
      <c r="J90" s="75"/>
      <c r="K90" s="9"/>
      <c r="L90" s="9"/>
      <c r="M90" s="9"/>
    </row>
    <row r="91" spans="3:13" s="6" customFormat="1" ht="15" customHeight="1">
      <c r="C91" s="7" t="s">
        <v>116</v>
      </c>
      <c r="F91" s="97"/>
      <c r="G91" s="97"/>
      <c r="H91" s="97"/>
      <c r="I91" s="97"/>
      <c r="J91" s="75"/>
      <c r="K91" s="9"/>
      <c r="L91" s="9"/>
      <c r="M91" s="9"/>
    </row>
    <row r="92" spans="3:13" s="6" customFormat="1" ht="15" customHeight="1" thickBot="1">
      <c r="C92" s="6" t="s">
        <v>115</v>
      </c>
      <c r="F92" s="213">
        <f>I92-1376</f>
        <v>2745</v>
      </c>
      <c r="G92" s="97"/>
      <c r="H92" s="97"/>
      <c r="I92" s="213">
        <f>3526+596-1</f>
        <v>4121</v>
      </c>
      <c r="J92" s="75"/>
      <c r="K92" s="9"/>
      <c r="L92" s="9"/>
      <c r="M92" s="9"/>
    </row>
    <row r="93" spans="3:13" s="6" customFormat="1" ht="15" customHeight="1" hidden="1" thickBot="1">
      <c r="C93" s="6" t="s">
        <v>117</v>
      </c>
      <c r="F93" s="213">
        <v>0</v>
      </c>
      <c r="G93" s="97"/>
      <c r="H93" s="97"/>
      <c r="I93" s="213">
        <f>F93</f>
        <v>0</v>
      </c>
      <c r="J93" s="75"/>
      <c r="K93" s="9"/>
      <c r="L93" s="9"/>
      <c r="M93" s="9"/>
    </row>
    <row r="94" spans="6:13" s="6" customFormat="1" ht="15" customHeight="1">
      <c r="F94" s="97"/>
      <c r="G94" s="97"/>
      <c r="H94" s="97"/>
      <c r="I94" s="97"/>
      <c r="J94" s="75"/>
      <c r="K94" s="9"/>
      <c r="L94" s="9"/>
      <c r="M94" s="9"/>
    </row>
    <row r="95" spans="3:13" s="6" customFormat="1" ht="15" customHeight="1">
      <c r="C95" s="7" t="s">
        <v>266</v>
      </c>
      <c r="F95" s="97"/>
      <c r="G95" s="97"/>
      <c r="H95" s="97"/>
      <c r="I95" s="97"/>
      <c r="J95" s="75"/>
      <c r="K95" s="9"/>
      <c r="L95" s="9"/>
      <c r="M95" s="9"/>
    </row>
    <row r="96" spans="3:13" s="6" customFormat="1" ht="15" customHeight="1" thickBot="1">
      <c r="C96" s="6" t="s">
        <v>115</v>
      </c>
      <c r="F96" s="213">
        <v>-118</v>
      </c>
      <c r="G96" s="97"/>
      <c r="H96" s="97"/>
      <c r="I96" s="213">
        <v>65</v>
      </c>
      <c r="J96" s="75"/>
      <c r="K96" s="9"/>
      <c r="L96" s="9"/>
      <c r="M96" s="9"/>
    </row>
    <row r="97" spans="3:13" s="6" customFormat="1" ht="15" customHeight="1" hidden="1" thickBot="1">
      <c r="C97" s="6" t="s">
        <v>117</v>
      </c>
      <c r="F97" s="196">
        <v>0</v>
      </c>
      <c r="G97" s="45"/>
      <c r="H97" s="45"/>
      <c r="I97" s="197">
        <f>F97</f>
        <v>0</v>
      </c>
      <c r="J97" s="9"/>
      <c r="K97" s="9"/>
      <c r="L97" s="9"/>
      <c r="M97" s="9"/>
    </row>
    <row r="98" spans="6:13" s="6" customFormat="1" ht="15" customHeight="1">
      <c r="F98" s="172"/>
      <c r="G98" s="45"/>
      <c r="H98" s="45"/>
      <c r="I98" s="173"/>
      <c r="J98" s="9"/>
      <c r="K98" s="9"/>
      <c r="L98" s="9"/>
      <c r="M98" s="9"/>
    </row>
    <row r="99" spans="6:13" s="6" customFormat="1" ht="15" customHeight="1">
      <c r="F99" s="172"/>
      <c r="G99" s="45"/>
      <c r="H99" s="45"/>
      <c r="I99" s="173"/>
      <c r="J99" s="9"/>
      <c r="K99" s="9"/>
      <c r="L99" s="9"/>
      <c r="M99" s="9"/>
    </row>
    <row r="100" spans="6:13" s="6" customFormat="1" ht="15" customHeight="1">
      <c r="F100" s="172"/>
      <c r="G100" s="45"/>
      <c r="H100" s="45"/>
      <c r="I100" s="173"/>
      <c r="J100" s="9"/>
      <c r="K100" s="9"/>
      <c r="L100" s="9"/>
      <c r="M100" s="9"/>
    </row>
    <row r="101" spans="6:13" s="6" customFormat="1" ht="15" customHeight="1">
      <c r="F101" s="172"/>
      <c r="G101" s="45"/>
      <c r="H101" s="45"/>
      <c r="I101" s="173"/>
      <c r="J101" s="9"/>
      <c r="K101" s="9"/>
      <c r="L101" s="9"/>
      <c r="M101" s="9"/>
    </row>
    <row r="102" spans="6:13" s="6" customFormat="1" ht="15" customHeight="1">
      <c r="F102" s="172"/>
      <c r="G102" s="45"/>
      <c r="H102" s="45"/>
      <c r="I102" s="173"/>
      <c r="J102" s="9"/>
      <c r="K102" s="9"/>
      <c r="L102" s="9"/>
      <c r="M102" s="9"/>
    </row>
    <row r="103" spans="6:13" s="6" customFormat="1" ht="15" customHeight="1">
      <c r="F103" s="172"/>
      <c r="G103" s="45"/>
      <c r="H103" s="45"/>
      <c r="I103" s="173"/>
      <c r="J103" s="9"/>
      <c r="K103" s="9"/>
      <c r="L103" s="9"/>
      <c r="M103" s="9"/>
    </row>
    <row r="104" spans="6:13" s="6" customFormat="1" ht="15" customHeight="1">
      <c r="F104" s="172"/>
      <c r="G104" s="45"/>
      <c r="H104" s="45"/>
      <c r="I104" s="173"/>
      <c r="J104" s="9"/>
      <c r="K104" s="9"/>
      <c r="L104" s="9"/>
      <c r="M104" s="9"/>
    </row>
    <row r="105" spans="6:13" s="6" customFormat="1" ht="15" customHeight="1">
      <c r="F105" s="172"/>
      <c r="G105" s="45"/>
      <c r="H105" s="45"/>
      <c r="I105" s="173"/>
      <c r="J105" s="9"/>
      <c r="K105" s="9"/>
      <c r="L105" s="9"/>
      <c r="M105" s="9"/>
    </row>
    <row r="106" spans="1:9" ht="16.5" customHeight="1">
      <c r="A106" s="1" t="s">
        <v>0</v>
      </c>
      <c r="I106" s="143"/>
    </row>
    <row r="107" ht="15" customHeight="1">
      <c r="A107" s="2" t="s">
        <v>1</v>
      </c>
    </row>
    <row r="108" ht="15" customHeight="1">
      <c r="A108" s="62" t="str">
        <f>A55</f>
        <v>Unaudited Results for the Second Financial Quarter Ended 31 October 2007</v>
      </c>
    </row>
    <row r="110" s="6" customFormat="1" ht="15" customHeight="1">
      <c r="A110" s="7" t="str">
        <f>+A57</f>
        <v>NOTES TO THE QUARTERLY FINANCIAL STATEMENTS - CONT'D</v>
      </c>
    </row>
    <row r="112" spans="1:8" s="6" customFormat="1" ht="15" customHeight="1">
      <c r="A112" s="30" t="s">
        <v>101</v>
      </c>
      <c r="B112" s="7" t="s">
        <v>258</v>
      </c>
      <c r="F112" s="9"/>
      <c r="G112" s="9"/>
      <c r="H112" s="9"/>
    </row>
    <row r="114" spans="1:13" s="24" customFormat="1" ht="15" customHeight="1">
      <c r="A114" s="28"/>
      <c r="B114" s="33" t="s">
        <v>83</v>
      </c>
      <c r="C114" s="25"/>
      <c r="D114" s="25"/>
      <c r="E114" s="25"/>
      <c r="F114" s="27"/>
      <c r="G114" s="27"/>
      <c r="H114" s="27"/>
      <c r="I114" s="27"/>
      <c r="J114" s="27"/>
      <c r="K114" s="27"/>
      <c r="L114" s="27"/>
      <c r="M114" s="27"/>
    </row>
    <row r="115" spans="1:13" s="24" customFormat="1" ht="15" customHeight="1">
      <c r="A115" s="28"/>
      <c r="B115" s="23"/>
      <c r="C115" s="25"/>
      <c r="D115" s="25"/>
      <c r="E115" s="25"/>
      <c r="F115" s="27"/>
      <c r="G115" s="27"/>
      <c r="H115" s="27"/>
      <c r="I115" s="27"/>
      <c r="J115" s="27"/>
      <c r="K115" s="27"/>
      <c r="L115" s="27"/>
      <c r="M115" s="27"/>
    </row>
    <row r="116" spans="1:13" s="24" customFormat="1" ht="15" customHeight="1">
      <c r="A116" s="28"/>
      <c r="B116" s="23"/>
      <c r="C116" s="25"/>
      <c r="D116" s="25"/>
      <c r="E116" s="25"/>
      <c r="F116" s="27"/>
      <c r="G116" s="27"/>
      <c r="H116" s="27"/>
      <c r="I116" s="27"/>
      <c r="J116" s="27"/>
      <c r="K116" s="27"/>
      <c r="L116" s="27"/>
      <c r="M116" s="27"/>
    </row>
    <row r="117" spans="6:13" s="6" customFormat="1" ht="15" customHeight="1">
      <c r="F117" s="258" t="s">
        <v>259</v>
      </c>
      <c r="G117" s="258"/>
      <c r="H117" s="258"/>
      <c r="I117" s="258"/>
      <c r="J117" s="9"/>
      <c r="K117" s="9"/>
      <c r="L117" s="9"/>
      <c r="M117" s="9"/>
    </row>
    <row r="118" spans="6:13" s="6" customFormat="1" ht="15" customHeight="1">
      <c r="F118" s="33" t="s">
        <v>150</v>
      </c>
      <c r="G118" s="9"/>
      <c r="H118" s="9"/>
      <c r="I118" s="33" t="s">
        <v>152</v>
      </c>
      <c r="J118" s="9"/>
      <c r="K118" s="9"/>
      <c r="L118" s="9"/>
      <c r="M118" s="9"/>
    </row>
    <row r="119" spans="6:13" s="6" customFormat="1" ht="15" customHeight="1">
      <c r="F119" s="121" t="s">
        <v>149</v>
      </c>
      <c r="G119" s="9"/>
      <c r="H119" s="9"/>
      <c r="I119" s="104" t="s">
        <v>151</v>
      </c>
      <c r="J119" s="9"/>
      <c r="K119" s="9"/>
      <c r="L119" s="9"/>
      <c r="M119" s="9"/>
    </row>
    <row r="120" spans="6:13" s="6" customFormat="1" ht="15" customHeight="1">
      <c r="F120" s="33" t="s">
        <v>11</v>
      </c>
      <c r="G120" s="9"/>
      <c r="H120" s="9"/>
      <c r="I120" s="33" t="s">
        <v>11</v>
      </c>
      <c r="J120" s="9"/>
      <c r="K120" s="9"/>
      <c r="L120" s="9"/>
      <c r="M120" s="9"/>
    </row>
    <row r="121" spans="6:13" s="6" customFormat="1" ht="15" customHeight="1">
      <c r="F121" s="75"/>
      <c r="G121" s="9"/>
      <c r="H121" s="9"/>
      <c r="I121" s="9"/>
      <c r="J121" s="9"/>
      <c r="K121" s="9"/>
      <c r="L121" s="9"/>
      <c r="M121" s="9"/>
    </row>
    <row r="122" spans="3:13" s="6" customFormat="1" ht="15" customHeight="1">
      <c r="C122" s="6" t="s">
        <v>118</v>
      </c>
      <c r="F122" s="97">
        <f>'BS'!E28</f>
        <v>9746</v>
      </c>
      <c r="G122" s="45"/>
      <c r="H122" s="45"/>
      <c r="I122" s="97">
        <v>15267</v>
      </c>
      <c r="J122" s="75"/>
      <c r="K122" s="9"/>
      <c r="L122" s="9"/>
      <c r="M122" s="9"/>
    </row>
    <row r="123" spans="6:13" s="6" customFormat="1" ht="6.75" customHeight="1">
      <c r="F123" s="97"/>
      <c r="G123" s="45"/>
      <c r="H123" s="45"/>
      <c r="I123" s="97"/>
      <c r="J123" s="75"/>
      <c r="K123" s="9"/>
      <c r="L123" s="9"/>
      <c r="M123" s="9"/>
    </row>
    <row r="124" spans="3:13" s="6" customFormat="1" ht="15" customHeight="1">
      <c r="C124" s="6" t="s">
        <v>119</v>
      </c>
      <c r="F124" s="97">
        <f>F122</f>
        <v>9746</v>
      </c>
      <c r="G124" s="45"/>
      <c r="H124" s="45"/>
      <c r="I124" s="97">
        <f>I122</f>
        <v>15267</v>
      </c>
      <c r="J124" s="75"/>
      <c r="K124" s="9"/>
      <c r="L124" s="9"/>
      <c r="M124" s="9"/>
    </row>
    <row r="125" spans="6:13" s="6" customFormat="1" ht="6.75" customHeight="1">
      <c r="F125" s="97"/>
      <c r="G125" s="45"/>
      <c r="H125" s="45"/>
      <c r="I125" s="97"/>
      <c r="J125" s="75"/>
      <c r="K125" s="9"/>
      <c r="L125" s="9"/>
      <c r="M125" s="9"/>
    </row>
    <row r="126" spans="3:13" s="6" customFormat="1" ht="15" customHeight="1" thickBot="1">
      <c r="C126" s="6" t="s">
        <v>120</v>
      </c>
      <c r="F126" s="213">
        <v>10096</v>
      </c>
      <c r="G126" s="45"/>
      <c r="H126" s="45"/>
      <c r="I126" s="213">
        <v>40796</v>
      </c>
      <c r="J126" s="75"/>
      <c r="K126" s="9"/>
      <c r="L126" s="9"/>
      <c r="M126" s="9"/>
    </row>
    <row r="127" spans="6:13" s="6" customFormat="1" ht="15" customHeight="1">
      <c r="F127" s="97"/>
      <c r="G127" s="9"/>
      <c r="H127" s="9"/>
      <c r="I127" s="97"/>
      <c r="J127" s="75"/>
      <c r="K127" s="9"/>
      <c r="L127" s="9"/>
      <c r="M127" s="9"/>
    </row>
    <row r="128" spans="6:13" s="6" customFormat="1" ht="15" customHeight="1">
      <c r="F128" s="9"/>
      <c r="G128" s="9"/>
      <c r="H128" s="9"/>
      <c r="I128" s="75"/>
      <c r="J128" s="75"/>
      <c r="K128" s="9"/>
      <c r="L128" s="9"/>
      <c r="M128" s="9"/>
    </row>
    <row r="129" spans="1:8" s="6" customFormat="1" ht="15" customHeight="1">
      <c r="A129" s="30" t="s">
        <v>102</v>
      </c>
      <c r="B129" s="7" t="s">
        <v>181</v>
      </c>
      <c r="F129" s="9"/>
      <c r="G129" s="9"/>
      <c r="H129" s="9"/>
    </row>
    <row r="130" spans="6:13" s="6" customFormat="1" ht="15" customHeight="1">
      <c r="F130" s="9"/>
      <c r="G130" s="9"/>
      <c r="H130" s="9"/>
      <c r="I130" s="9"/>
      <c r="J130" s="9"/>
      <c r="K130" s="9"/>
      <c r="L130" s="9"/>
      <c r="M130" s="9"/>
    </row>
    <row r="131" spans="1:13" s="24" customFormat="1" ht="15" customHeight="1">
      <c r="A131" s="28"/>
      <c r="B131" s="23"/>
      <c r="C131" s="25"/>
      <c r="D131" s="25"/>
      <c r="E131" s="25"/>
      <c r="F131" s="27"/>
      <c r="G131" s="27"/>
      <c r="H131" s="27"/>
      <c r="I131" s="27"/>
      <c r="J131" s="27"/>
      <c r="K131" s="27"/>
      <c r="L131" s="27"/>
      <c r="M131" s="27"/>
    </row>
    <row r="132" spans="1:13" s="24" customFormat="1" ht="15" customHeight="1">
      <c r="A132" s="28"/>
      <c r="B132" s="23"/>
      <c r="C132" s="25"/>
      <c r="D132" s="25"/>
      <c r="E132" s="25"/>
      <c r="F132" s="27"/>
      <c r="G132" s="27"/>
      <c r="H132" s="27"/>
      <c r="I132" s="27"/>
      <c r="J132" s="27"/>
      <c r="K132" s="27"/>
      <c r="L132" s="27"/>
      <c r="M132" s="27"/>
    </row>
    <row r="133" spans="1:13" s="24" customFormat="1" ht="15" customHeight="1">
      <c r="A133" s="28"/>
      <c r="B133" s="23"/>
      <c r="C133" s="25"/>
      <c r="D133" s="25"/>
      <c r="E133" s="25"/>
      <c r="F133" s="27"/>
      <c r="G133" s="27"/>
      <c r="H133" s="27"/>
      <c r="I133" s="27"/>
      <c r="J133" s="27"/>
      <c r="K133" s="27"/>
      <c r="L133" s="27"/>
      <c r="M133" s="27"/>
    </row>
    <row r="135" spans="1:8" s="6" customFormat="1" ht="15" customHeight="1">
      <c r="A135" s="30" t="s">
        <v>103</v>
      </c>
      <c r="B135" s="7" t="s">
        <v>182</v>
      </c>
      <c r="F135" s="9"/>
      <c r="G135" s="9"/>
      <c r="H135" s="9"/>
    </row>
    <row r="136" spans="1:8" s="6" customFormat="1" ht="12.75" customHeight="1">
      <c r="A136" s="30"/>
      <c r="B136" s="7"/>
      <c r="F136" s="9"/>
      <c r="G136" s="9"/>
      <c r="H136" s="9"/>
    </row>
    <row r="137" s="6" customFormat="1" ht="15" customHeight="1">
      <c r="I137" s="33" t="s">
        <v>145</v>
      </c>
    </row>
    <row r="138" spans="1:10" s="32" customFormat="1" ht="15" customHeight="1">
      <c r="A138" s="31"/>
      <c r="F138" s="33" t="s">
        <v>130</v>
      </c>
      <c r="G138" s="94"/>
      <c r="H138" s="33"/>
      <c r="I138" s="33" t="str">
        <f>I82</f>
        <v>Six Months</v>
      </c>
      <c r="J138" s="94"/>
    </row>
    <row r="139" spans="6:10" s="6" customFormat="1" ht="15" customHeight="1">
      <c r="F139" s="33" t="s">
        <v>148</v>
      </c>
      <c r="G139" s="94"/>
      <c r="H139" s="33"/>
      <c r="I139" s="33" t="s">
        <v>127</v>
      </c>
      <c r="J139" s="94"/>
    </row>
    <row r="140" spans="6:10" s="6" customFormat="1" ht="15" customHeight="1">
      <c r="F140" s="120" t="str">
        <f>F84</f>
        <v>31 October 2007</v>
      </c>
      <c r="G140" s="33"/>
      <c r="H140" s="33"/>
      <c r="I140" s="120" t="str">
        <f>I84</f>
        <v>31 October 2007</v>
      </c>
      <c r="J140" s="33"/>
    </row>
    <row r="141" spans="6:10" s="6" customFormat="1" ht="15" customHeight="1">
      <c r="F141" s="33" t="s">
        <v>11</v>
      </c>
      <c r="G141" s="33"/>
      <c r="H141" s="33"/>
      <c r="I141" s="33" t="s">
        <v>11</v>
      </c>
      <c r="J141" s="33"/>
    </row>
    <row r="142" s="6" customFormat="1" ht="12" customHeight="1"/>
    <row r="143" spans="2:9" s="6" customFormat="1" ht="15" customHeight="1">
      <c r="B143" s="6" t="s">
        <v>110</v>
      </c>
      <c r="F143" s="230">
        <f>I143-2564</f>
        <v>3306</v>
      </c>
      <c r="G143" s="41"/>
      <c r="H143" s="41"/>
      <c r="I143" s="230">
        <v>5870</v>
      </c>
    </row>
    <row r="144" spans="2:9" s="6" customFormat="1" ht="15" customHeight="1">
      <c r="B144" s="6" t="s">
        <v>111</v>
      </c>
      <c r="F144" s="230">
        <f>I144-2566</f>
        <v>2660</v>
      </c>
      <c r="G144" s="41"/>
      <c r="H144" s="41"/>
      <c r="I144" s="230">
        <f>3226+1500+500</f>
        <v>5226</v>
      </c>
    </row>
    <row r="145" spans="6:10" s="6" customFormat="1" ht="15" customHeight="1" thickBot="1">
      <c r="F145" s="231">
        <f>SUM(F143:F144)</f>
        <v>5966</v>
      </c>
      <c r="G145" s="45"/>
      <c r="H145" s="45"/>
      <c r="I145" s="232">
        <f>SUM(I143:I144)</f>
        <v>11096</v>
      </c>
      <c r="J145" s="45"/>
    </row>
    <row r="146" s="6" customFormat="1" ht="15" customHeight="1"/>
    <row r="147" s="32" customFormat="1" ht="15" customHeight="1">
      <c r="A147" s="31"/>
    </row>
    <row r="148" s="6" customFormat="1" ht="15" customHeight="1"/>
    <row r="149" s="6" customFormat="1" ht="15" customHeight="1"/>
    <row r="150" s="6" customFormat="1" ht="15" customHeight="1"/>
    <row r="152" spans="1:8" s="6" customFormat="1" ht="15" customHeight="1">
      <c r="A152" s="30" t="s">
        <v>104</v>
      </c>
      <c r="B152" s="7" t="s">
        <v>183</v>
      </c>
      <c r="F152" s="9"/>
      <c r="G152" s="9"/>
      <c r="H152" s="9"/>
    </row>
    <row r="153" spans="6:13" s="6" customFormat="1" ht="15" customHeight="1">
      <c r="F153" s="9"/>
      <c r="G153" s="9"/>
      <c r="H153" s="9"/>
      <c r="I153" s="9"/>
      <c r="J153" s="9"/>
      <c r="K153" s="9"/>
      <c r="L153" s="9"/>
      <c r="M153" s="9"/>
    </row>
    <row r="154" spans="1:13" s="24" customFormat="1" ht="15" customHeight="1">
      <c r="A154" s="28"/>
      <c r="B154" s="23"/>
      <c r="C154" s="25"/>
      <c r="D154" s="25"/>
      <c r="E154" s="25"/>
      <c r="F154" s="27"/>
      <c r="G154" s="27"/>
      <c r="H154" s="27"/>
      <c r="I154" s="27"/>
      <c r="J154" s="27"/>
      <c r="K154" s="27"/>
      <c r="L154" s="27"/>
      <c r="M154" s="27"/>
    </row>
    <row r="155" spans="1:13" s="24" customFormat="1" ht="15" customHeight="1">
      <c r="A155" s="28"/>
      <c r="B155" s="23"/>
      <c r="C155" s="25"/>
      <c r="D155" s="25"/>
      <c r="E155" s="25"/>
      <c r="F155" s="27"/>
      <c r="G155" s="27"/>
      <c r="H155" s="27"/>
      <c r="I155" s="27"/>
      <c r="J155" s="27"/>
      <c r="K155" s="27"/>
      <c r="L155" s="27"/>
      <c r="M155" s="27"/>
    </row>
    <row r="156" spans="1:13" s="24" customFormat="1" ht="15" customHeight="1">
      <c r="A156" s="28"/>
      <c r="B156" s="23"/>
      <c r="C156" s="25"/>
      <c r="D156" s="25"/>
      <c r="E156" s="25"/>
      <c r="F156" s="27"/>
      <c r="G156" s="27"/>
      <c r="H156" s="27"/>
      <c r="I156" s="27"/>
      <c r="J156" s="27"/>
      <c r="K156" s="27"/>
      <c r="L156" s="27"/>
      <c r="M156" s="27"/>
    </row>
    <row r="157" spans="1:9" ht="16.5" customHeight="1">
      <c r="A157" s="1" t="s">
        <v>0</v>
      </c>
      <c r="I157" s="143"/>
    </row>
    <row r="158" ht="15" customHeight="1">
      <c r="A158" s="2" t="s">
        <v>1</v>
      </c>
    </row>
    <row r="159" ht="15" customHeight="1">
      <c r="A159" s="62" t="str">
        <f>A108</f>
        <v>Unaudited Results for the Second Financial Quarter Ended 31 October 2007</v>
      </c>
    </row>
    <row r="161" s="6" customFormat="1" ht="15" customHeight="1">
      <c r="A161" s="7" t="str">
        <f>+A110</f>
        <v>NOTES TO THE QUARTERLY FINANCIAL STATEMENTS - CONT'D</v>
      </c>
    </row>
    <row r="162" spans="6:13" s="6" customFormat="1" ht="15" customHeight="1">
      <c r="F162" s="75"/>
      <c r="G162" s="9"/>
      <c r="H162" s="9"/>
      <c r="I162" s="9"/>
      <c r="J162" s="9"/>
      <c r="K162" s="9"/>
      <c r="L162" s="9"/>
      <c r="M162" s="9"/>
    </row>
    <row r="163" spans="1:8" s="6" customFormat="1" ht="15" customHeight="1">
      <c r="A163" s="30" t="s">
        <v>105</v>
      </c>
      <c r="B163" s="7" t="s">
        <v>184</v>
      </c>
      <c r="F163" s="9"/>
      <c r="G163" s="9"/>
      <c r="H163" s="9"/>
    </row>
    <row r="164" spans="6:13" s="6" customFormat="1" ht="15" customHeight="1">
      <c r="F164" s="9"/>
      <c r="G164" s="9"/>
      <c r="H164" s="9"/>
      <c r="I164" s="9"/>
      <c r="J164" s="9"/>
      <c r="K164" s="9"/>
      <c r="L164" s="9"/>
      <c r="M164" s="9"/>
    </row>
    <row r="165" spans="1:13" s="24" customFormat="1" ht="15" customHeight="1">
      <c r="A165" s="28"/>
      <c r="B165" s="23"/>
      <c r="C165" s="25"/>
      <c r="D165" s="25"/>
      <c r="E165" s="25"/>
      <c r="F165" s="27"/>
      <c r="G165" s="27"/>
      <c r="H165" s="27"/>
      <c r="I165" s="27"/>
      <c r="J165" s="27"/>
      <c r="K165" s="27"/>
      <c r="L165" s="27"/>
      <c r="M165" s="27"/>
    </row>
    <row r="166" spans="6:13" s="6" customFormat="1" ht="15" customHeight="1">
      <c r="F166" s="9"/>
      <c r="G166" s="9"/>
      <c r="H166" s="9"/>
      <c r="I166" s="9"/>
      <c r="J166" s="9"/>
      <c r="K166" s="9"/>
      <c r="L166" s="9"/>
      <c r="M166" s="9"/>
    </row>
    <row r="167" spans="6:13" s="6" customFormat="1" ht="15" customHeight="1">
      <c r="F167" s="9"/>
      <c r="G167" s="9"/>
      <c r="H167" s="9"/>
      <c r="I167" s="9"/>
      <c r="J167" s="9"/>
      <c r="K167" s="9"/>
      <c r="L167" s="9"/>
      <c r="M167" s="9"/>
    </row>
    <row r="168" spans="6:13" s="6" customFormat="1" ht="15" customHeight="1">
      <c r="F168" s="9"/>
      <c r="G168" s="9"/>
      <c r="H168" s="9"/>
      <c r="I168" s="9"/>
      <c r="J168" s="9"/>
      <c r="K168" s="9"/>
      <c r="L168" s="9"/>
      <c r="M168" s="9"/>
    </row>
    <row r="169" spans="1:8" s="6" customFormat="1" ht="15" customHeight="1">
      <c r="A169" s="30" t="s">
        <v>106</v>
      </c>
      <c r="B169" s="7" t="s">
        <v>185</v>
      </c>
      <c r="F169" s="9"/>
      <c r="G169" s="9"/>
      <c r="H169" s="9"/>
    </row>
    <row r="170" spans="6:13" s="6" customFormat="1" ht="15" customHeight="1">
      <c r="F170" s="9"/>
      <c r="G170" s="9"/>
      <c r="H170" s="9"/>
      <c r="I170" s="9"/>
      <c r="J170" s="9"/>
      <c r="K170" s="9"/>
      <c r="L170" s="9"/>
      <c r="M170" s="9"/>
    </row>
    <row r="171" spans="1:13" s="24" customFormat="1" ht="15" customHeight="1">
      <c r="A171" s="28"/>
      <c r="B171" s="23"/>
      <c r="C171" s="25"/>
      <c r="D171" s="25"/>
      <c r="E171" s="25"/>
      <c r="F171" s="27"/>
      <c r="G171" s="27"/>
      <c r="H171" s="27"/>
      <c r="I171" s="27"/>
      <c r="J171" s="27"/>
      <c r="K171" s="27"/>
      <c r="L171" s="27"/>
      <c r="M171" s="27"/>
    </row>
    <row r="172" spans="1:13" s="24" customFormat="1" ht="15" customHeight="1">
      <c r="A172" s="28"/>
      <c r="B172" s="23"/>
      <c r="C172" s="25"/>
      <c r="D172" s="25"/>
      <c r="E172" s="25"/>
      <c r="F172" s="27"/>
      <c r="G172" s="27"/>
      <c r="H172" s="27"/>
      <c r="I172" s="27"/>
      <c r="J172" s="27"/>
      <c r="K172" s="27"/>
      <c r="L172" s="27"/>
      <c r="M172" s="27"/>
    </row>
    <row r="173" spans="6:13" s="6" customFormat="1" ht="15" customHeight="1">
      <c r="F173" s="75"/>
      <c r="G173" s="9"/>
      <c r="H173" s="9"/>
      <c r="I173" s="9"/>
      <c r="J173" s="9"/>
      <c r="K173" s="9"/>
      <c r="L173" s="9"/>
      <c r="M173" s="9"/>
    </row>
    <row r="174" spans="1:8" s="6" customFormat="1" ht="15" customHeight="1">
      <c r="A174" s="30" t="s">
        <v>107</v>
      </c>
      <c r="B174" s="7" t="s">
        <v>186</v>
      </c>
      <c r="F174" s="9"/>
      <c r="G174" s="9"/>
      <c r="H174" s="9"/>
    </row>
    <row r="175" spans="6:13" s="6" customFormat="1" ht="15" customHeight="1">
      <c r="F175" s="9"/>
      <c r="G175" s="9"/>
      <c r="H175" s="9"/>
      <c r="I175" s="9"/>
      <c r="J175" s="9"/>
      <c r="K175" s="9"/>
      <c r="L175" s="9"/>
      <c r="M175" s="9"/>
    </row>
    <row r="176" spans="1:13" s="24" customFormat="1" ht="15" customHeight="1">
      <c r="A176" s="28"/>
      <c r="B176" s="219" t="s">
        <v>82</v>
      </c>
      <c r="C176" s="25"/>
      <c r="D176" s="25"/>
      <c r="E176" s="25"/>
      <c r="F176" s="27"/>
      <c r="G176" s="27"/>
      <c r="H176" s="27"/>
      <c r="I176" s="27"/>
      <c r="J176" s="27"/>
      <c r="K176" s="27"/>
      <c r="L176" s="27"/>
      <c r="M176" s="27"/>
    </row>
    <row r="177" spans="6:13" s="6" customFormat="1" ht="15" customHeight="1">
      <c r="F177" s="9"/>
      <c r="G177" s="9"/>
      <c r="H177" s="9"/>
      <c r="I177" s="9"/>
      <c r="J177" s="9"/>
      <c r="K177" s="9"/>
      <c r="L177" s="9"/>
      <c r="M177" s="9"/>
    </row>
    <row r="178" spans="6:13" s="6" customFormat="1" ht="15" customHeight="1">
      <c r="F178" s="9"/>
      <c r="G178" s="9"/>
      <c r="H178" s="9"/>
      <c r="I178" s="9"/>
      <c r="J178" s="9"/>
      <c r="K178" s="9"/>
      <c r="L178" s="9"/>
      <c r="M178" s="9"/>
    </row>
    <row r="179" spans="6:13" s="6" customFormat="1" ht="15" customHeight="1">
      <c r="F179" s="9"/>
      <c r="G179" s="9"/>
      <c r="H179" s="9"/>
      <c r="I179" s="9"/>
      <c r="J179" s="9"/>
      <c r="K179" s="9"/>
      <c r="L179" s="9"/>
      <c r="M179" s="9"/>
    </row>
    <row r="180" spans="1:13" s="24" customFormat="1" ht="15" customHeight="1">
      <c r="A180" s="28"/>
      <c r="B180" s="23"/>
      <c r="C180" s="39" t="s">
        <v>123</v>
      </c>
      <c r="D180" s="25"/>
      <c r="E180" s="25"/>
      <c r="F180" s="27"/>
      <c r="G180" s="27"/>
      <c r="H180" s="27"/>
      <c r="I180" s="27"/>
      <c r="J180" s="27"/>
      <c r="K180" s="27"/>
      <c r="L180" s="27"/>
      <c r="M180" s="27"/>
    </row>
    <row r="181" spans="6:13" s="6" customFormat="1" ht="15" customHeight="1">
      <c r="F181" s="9"/>
      <c r="G181" s="9"/>
      <c r="H181" s="9"/>
      <c r="I181" s="9"/>
      <c r="J181" s="9"/>
      <c r="K181" s="9"/>
      <c r="L181" s="9"/>
      <c r="M181" s="9"/>
    </row>
    <row r="182" spans="6:13" s="6" customFormat="1" ht="15" customHeight="1">
      <c r="F182" s="9"/>
      <c r="G182" s="9"/>
      <c r="H182" s="9"/>
      <c r="I182" s="9"/>
      <c r="J182" s="9"/>
      <c r="K182" s="9"/>
      <c r="L182" s="9"/>
      <c r="M182" s="9"/>
    </row>
    <row r="183" spans="6:13" s="6" customFormat="1" ht="15" customHeight="1">
      <c r="F183" s="9"/>
      <c r="G183" s="9"/>
      <c r="H183" s="9"/>
      <c r="I183" s="9"/>
      <c r="J183" s="9"/>
      <c r="K183" s="9"/>
      <c r="L183" s="9"/>
      <c r="M183" s="9"/>
    </row>
    <row r="184" spans="6:13" s="6" customFormat="1" ht="15" customHeight="1">
      <c r="F184" s="9"/>
      <c r="G184" s="9"/>
      <c r="H184" s="9"/>
      <c r="I184" s="9"/>
      <c r="J184" s="9"/>
      <c r="K184" s="9"/>
      <c r="L184" s="9"/>
      <c r="M184" s="9"/>
    </row>
    <row r="185" spans="6:13" s="6" customFormat="1" ht="15" customHeight="1">
      <c r="F185" s="9"/>
      <c r="G185" s="9"/>
      <c r="H185" s="9"/>
      <c r="I185" s="9"/>
      <c r="J185" s="9"/>
      <c r="K185" s="9"/>
      <c r="L185" s="9"/>
      <c r="M185" s="9"/>
    </row>
    <row r="186" spans="6:13" s="6" customFormat="1" ht="15" customHeight="1">
      <c r="F186" s="9"/>
      <c r="G186" s="9"/>
      <c r="H186" s="9"/>
      <c r="I186" s="9"/>
      <c r="J186" s="9"/>
      <c r="K186" s="9"/>
      <c r="L186" s="9"/>
      <c r="M186" s="9"/>
    </row>
    <row r="187" spans="6:13" s="6" customFormat="1" ht="15" customHeight="1">
      <c r="F187" s="9"/>
      <c r="G187" s="9"/>
      <c r="H187" s="9"/>
      <c r="I187" s="9"/>
      <c r="J187" s="9"/>
      <c r="K187" s="9"/>
      <c r="L187" s="9"/>
      <c r="M187" s="9"/>
    </row>
    <row r="188" spans="6:13" s="6" customFormat="1" ht="15" customHeight="1">
      <c r="F188" s="9"/>
      <c r="G188" s="9"/>
      <c r="H188" s="9"/>
      <c r="I188" s="9"/>
      <c r="J188" s="9"/>
      <c r="K188" s="9"/>
      <c r="L188" s="9"/>
      <c r="M188" s="9"/>
    </row>
    <row r="189" spans="6:13" s="6" customFormat="1" ht="15" customHeight="1">
      <c r="F189" s="9"/>
      <c r="G189" s="9"/>
      <c r="H189" s="9"/>
      <c r="I189" s="9"/>
      <c r="J189" s="9"/>
      <c r="K189" s="9"/>
      <c r="L189" s="9"/>
      <c r="M189" s="9"/>
    </row>
    <row r="190" spans="6:13" s="6" customFormat="1" ht="15" customHeight="1">
      <c r="F190" s="9"/>
      <c r="G190" s="9"/>
      <c r="H190" s="9"/>
      <c r="I190" s="9"/>
      <c r="J190" s="9"/>
      <c r="K190" s="9"/>
      <c r="L190" s="9"/>
      <c r="M190" s="9"/>
    </row>
    <row r="191" spans="6:13" s="6" customFormat="1" ht="15" customHeight="1">
      <c r="F191" s="9"/>
      <c r="G191" s="9"/>
      <c r="H191" s="9"/>
      <c r="I191" s="9"/>
      <c r="J191" s="9"/>
      <c r="K191" s="9"/>
      <c r="L191" s="9"/>
      <c r="M191" s="9"/>
    </row>
    <row r="192" spans="6:13" s="6" customFormat="1" ht="15" customHeight="1">
      <c r="F192" s="9"/>
      <c r="G192" s="9"/>
      <c r="H192" s="9"/>
      <c r="I192" s="9"/>
      <c r="J192" s="9"/>
      <c r="K192" s="9"/>
      <c r="L192" s="9"/>
      <c r="M192" s="9"/>
    </row>
    <row r="193" spans="6:13" s="6" customFormat="1" ht="15" customHeight="1">
      <c r="F193" s="9"/>
      <c r="G193" s="9"/>
      <c r="H193" s="9"/>
      <c r="I193" s="9"/>
      <c r="J193" s="9"/>
      <c r="K193" s="9"/>
      <c r="L193" s="9"/>
      <c r="M193" s="9"/>
    </row>
    <row r="194" spans="6:13" s="6" customFormat="1" ht="15" customHeight="1">
      <c r="F194" s="9"/>
      <c r="G194" s="9"/>
      <c r="H194" s="9"/>
      <c r="I194" s="9"/>
      <c r="J194" s="9"/>
      <c r="K194" s="9"/>
      <c r="L194" s="9"/>
      <c r="M194" s="9"/>
    </row>
    <row r="195" spans="6:13" s="6" customFormat="1" ht="15" customHeight="1">
      <c r="F195" s="9"/>
      <c r="G195" s="9"/>
      <c r="H195" s="9"/>
      <c r="I195" s="9"/>
      <c r="J195" s="9"/>
      <c r="K195" s="9"/>
      <c r="L195" s="9"/>
      <c r="M195" s="9"/>
    </row>
    <row r="196" spans="6:13" s="6" customFormat="1" ht="15" customHeight="1">
      <c r="F196" s="9"/>
      <c r="G196" s="9"/>
      <c r="H196" s="9"/>
      <c r="I196" s="9"/>
      <c r="J196" s="9"/>
      <c r="K196" s="9"/>
      <c r="L196" s="9"/>
      <c r="M196" s="9"/>
    </row>
    <row r="197" spans="6:13" s="6" customFormat="1" ht="15" customHeight="1">
      <c r="F197" s="9"/>
      <c r="G197" s="9"/>
      <c r="H197" s="9"/>
      <c r="I197" s="9"/>
      <c r="J197" s="9"/>
      <c r="K197" s="9"/>
      <c r="L197" s="9"/>
      <c r="M197" s="9"/>
    </row>
    <row r="198" spans="6:13" s="6" customFormat="1" ht="15" customHeight="1">
      <c r="F198" s="9"/>
      <c r="G198" s="9"/>
      <c r="H198" s="9"/>
      <c r="I198" s="9"/>
      <c r="J198" s="9"/>
      <c r="K198" s="9"/>
      <c r="L198" s="9"/>
      <c r="M198" s="9"/>
    </row>
    <row r="199" spans="6:13" s="6" customFormat="1" ht="15" customHeight="1">
      <c r="F199" s="9"/>
      <c r="G199" s="9"/>
      <c r="H199" s="9"/>
      <c r="I199" s="9"/>
      <c r="J199" s="9"/>
      <c r="K199" s="9"/>
      <c r="L199" s="9"/>
      <c r="M199" s="9"/>
    </row>
    <row r="200" spans="6:13" s="6" customFormat="1" ht="15" customHeight="1">
      <c r="F200" s="9"/>
      <c r="G200" s="9"/>
      <c r="H200" s="9"/>
      <c r="I200" s="9"/>
      <c r="J200" s="9"/>
      <c r="K200" s="9"/>
      <c r="L200" s="9"/>
      <c r="M200" s="9"/>
    </row>
    <row r="201" spans="6:13" s="6" customFormat="1" ht="15" customHeight="1">
      <c r="F201" s="9"/>
      <c r="G201" s="9"/>
      <c r="H201" s="9"/>
      <c r="I201" s="9"/>
      <c r="J201" s="9"/>
      <c r="K201" s="9"/>
      <c r="L201" s="9"/>
      <c r="M201" s="9"/>
    </row>
    <row r="202" spans="6:13" s="6" customFormat="1" ht="15" customHeight="1">
      <c r="F202" s="9"/>
      <c r="G202" s="9"/>
      <c r="H202" s="9"/>
      <c r="I202" s="9"/>
      <c r="J202" s="9"/>
      <c r="K202" s="9"/>
      <c r="L202" s="9"/>
      <c r="M202" s="9"/>
    </row>
    <row r="203" spans="6:13" s="6" customFormat="1" ht="15" customHeight="1">
      <c r="F203" s="9"/>
      <c r="G203" s="9"/>
      <c r="H203" s="9"/>
      <c r="I203" s="9"/>
      <c r="J203" s="9"/>
      <c r="K203" s="9"/>
      <c r="L203" s="9"/>
      <c r="M203" s="9"/>
    </row>
    <row r="204" spans="6:13" s="6" customFormat="1" ht="15" customHeight="1">
      <c r="F204" s="9"/>
      <c r="G204" s="9"/>
      <c r="H204" s="9"/>
      <c r="I204" s="9"/>
      <c r="J204" s="9"/>
      <c r="K204" s="9"/>
      <c r="L204" s="9"/>
      <c r="M204" s="9"/>
    </row>
    <row r="205" spans="6:13" s="6" customFormat="1" ht="15" customHeight="1">
      <c r="F205" s="9"/>
      <c r="G205" s="9"/>
      <c r="H205" s="9"/>
      <c r="I205" s="9"/>
      <c r="J205" s="9"/>
      <c r="K205" s="9"/>
      <c r="L205" s="9"/>
      <c r="M205" s="9"/>
    </row>
    <row r="206" spans="6:13" s="6" customFormat="1" ht="15" customHeight="1">
      <c r="F206" s="9"/>
      <c r="G206" s="9"/>
      <c r="H206" s="9"/>
      <c r="I206" s="9"/>
      <c r="J206" s="9"/>
      <c r="K206" s="9"/>
      <c r="L206" s="9"/>
      <c r="M206" s="9"/>
    </row>
    <row r="207" spans="1:9" s="41" customFormat="1" ht="15" customHeight="1">
      <c r="A207" s="1" t="s">
        <v>0</v>
      </c>
      <c r="I207" s="144"/>
    </row>
    <row r="208" ht="15" customHeight="1">
      <c r="A208" s="2" t="s">
        <v>1</v>
      </c>
    </row>
    <row r="209" ht="15" customHeight="1">
      <c r="A209" s="62" t="str">
        <f>A159</f>
        <v>Unaudited Results for the Second Financial Quarter Ended 31 October 2007</v>
      </c>
    </row>
    <row r="211" s="6" customFormat="1" ht="15" customHeight="1">
      <c r="A211" s="7" t="str">
        <f>+A161</f>
        <v>NOTES TO THE QUARTERLY FINANCIAL STATEMENTS - CONT'D</v>
      </c>
    </row>
    <row r="212" s="6" customFormat="1" ht="15" customHeight="1">
      <c r="A212" s="7"/>
    </row>
    <row r="213" spans="1:2" s="6" customFormat="1" ht="15" customHeight="1">
      <c r="A213" s="30" t="s">
        <v>107</v>
      </c>
      <c r="B213" s="7" t="s">
        <v>202</v>
      </c>
    </row>
    <row r="214" spans="1:2" s="6" customFormat="1" ht="15" customHeight="1">
      <c r="A214" s="30"/>
      <c r="B214" s="7"/>
    </row>
    <row r="215" spans="1:3" s="6" customFormat="1" ht="15" customHeight="1">
      <c r="A215" s="30"/>
      <c r="B215" s="7"/>
      <c r="C215" s="39" t="s">
        <v>124</v>
      </c>
    </row>
    <row r="216" spans="1:2" s="6" customFormat="1" ht="15" customHeight="1">
      <c r="A216" s="30"/>
      <c r="B216" s="7"/>
    </row>
    <row r="217" spans="1:2" s="6" customFormat="1" ht="15" customHeight="1">
      <c r="A217" s="30"/>
      <c r="B217" s="7"/>
    </row>
    <row r="218" spans="1:2" s="6" customFormat="1" ht="15" customHeight="1">
      <c r="A218" s="30"/>
      <c r="B218" s="7"/>
    </row>
    <row r="219" spans="1:2" s="6" customFormat="1" ht="15" customHeight="1">
      <c r="A219" s="30"/>
      <c r="B219" s="7"/>
    </row>
    <row r="220" spans="1:2" s="6" customFormat="1" ht="15" customHeight="1">
      <c r="A220" s="30"/>
      <c r="B220" s="7"/>
    </row>
    <row r="221" spans="1:2" s="6" customFormat="1" ht="15" customHeight="1">
      <c r="A221" s="30"/>
      <c r="B221" s="7"/>
    </row>
    <row r="222" spans="1:2" s="6" customFormat="1" ht="15" customHeight="1">
      <c r="A222" s="30"/>
      <c r="B222" s="7"/>
    </row>
    <row r="223" spans="1:2" s="6" customFormat="1" ht="15" customHeight="1">
      <c r="A223" s="30"/>
      <c r="B223" s="7"/>
    </row>
    <row r="224" spans="1:2" s="6" customFormat="1" ht="15" customHeight="1">
      <c r="A224" s="30"/>
      <c r="B224" s="7"/>
    </row>
    <row r="225" spans="1:2" s="6" customFormat="1" ht="15" customHeight="1">
      <c r="A225" s="30"/>
      <c r="B225" s="7"/>
    </row>
    <row r="226" spans="1:2" s="6" customFormat="1" ht="15" customHeight="1">
      <c r="A226" s="30"/>
      <c r="B226" s="7"/>
    </row>
    <row r="227" spans="1:2" s="6" customFormat="1" ht="15" customHeight="1">
      <c r="A227" s="30"/>
      <c r="B227" s="7"/>
    </row>
    <row r="228" spans="1:2" s="6" customFormat="1" ht="15" customHeight="1">
      <c r="A228" s="30"/>
      <c r="B228" s="7"/>
    </row>
    <row r="229" spans="1:2" s="6" customFormat="1" ht="15" customHeight="1">
      <c r="A229" s="30"/>
      <c r="B229" s="7"/>
    </row>
    <row r="230" spans="1:2" s="6" customFormat="1" ht="15" customHeight="1">
      <c r="A230" s="30"/>
      <c r="B230" s="7"/>
    </row>
    <row r="231" spans="1:2" s="6" customFormat="1" ht="15" customHeight="1">
      <c r="A231" s="30"/>
      <c r="B231" s="7"/>
    </row>
    <row r="232" spans="1:2" s="6" customFormat="1" ht="15" customHeight="1">
      <c r="A232" s="30"/>
      <c r="B232" s="7"/>
    </row>
    <row r="233" spans="1:2" s="6" customFormat="1" ht="15" customHeight="1">
      <c r="A233" s="30"/>
      <c r="B233" s="7"/>
    </row>
    <row r="234" spans="1:2" s="6" customFormat="1" ht="15" customHeight="1">
      <c r="A234" s="30"/>
      <c r="B234" s="7"/>
    </row>
    <row r="235" spans="1:2" s="6" customFormat="1" ht="15" customHeight="1">
      <c r="A235" s="30"/>
      <c r="B235" s="7"/>
    </row>
    <row r="236" spans="1:2" s="6" customFormat="1" ht="15" customHeight="1">
      <c r="A236" s="30"/>
      <c r="B236" s="7"/>
    </row>
    <row r="237" spans="1:2" s="6" customFormat="1" ht="15" customHeight="1">
      <c r="A237" s="30"/>
      <c r="B237" s="7"/>
    </row>
    <row r="238" spans="1:2" s="6" customFormat="1" ht="15" customHeight="1">
      <c r="A238" s="30"/>
      <c r="B238" s="7"/>
    </row>
    <row r="239" spans="1:2" s="6" customFormat="1" ht="15" customHeight="1">
      <c r="A239" s="30"/>
      <c r="B239" s="7"/>
    </row>
    <row r="240" spans="1:2" s="6" customFormat="1" ht="15" customHeight="1">
      <c r="A240" s="30"/>
      <c r="B240" s="7"/>
    </row>
    <row r="241" spans="1:13" s="24" customFormat="1" ht="15" customHeight="1">
      <c r="A241" s="28"/>
      <c r="B241" s="23"/>
      <c r="C241" s="25"/>
      <c r="D241" s="25"/>
      <c r="E241" s="25"/>
      <c r="F241" s="27"/>
      <c r="G241" s="27"/>
      <c r="H241" s="27"/>
      <c r="I241" s="27"/>
      <c r="J241" s="27"/>
      <c r="K241" s="27"/>
      <c r="L241" s="27"/>
      <c r="M241" s="27"/>
    </row>
    <row r="242" spans="6:13" s="6" customFormat="1" ht="15" customHeight="1">
      <c r="F242" s="9"/>
      <c r="G242" s="9"/>
      <c r="H242" s="9"/>
      <c r="I242" s="9"/>
      <c r="J242" s="9"/>
      <c r="K242" s="9"/>
      <c r="L242" s="9"/>
      <c r="M242" s="9"/>
    </row>
    <row r="243" spans="6:13" s="6" customFormat="1" ht="15" customHeight="1">
      <c r="F243" s="9"/>
      <c r="G243" s="9"/>
      <c r="H243" s="9"/>
      <c r="I243" s="9"/>
      <c r="J243" s="9"/>
      <c r="K243" s="9"/>
      <c r="L243" s="9"/>
      <c r="M243" s="9"/>
    </row>
    <row r="244" spans="6:13" s="6" customFormat="1" ht="15" customHeight="1">
      <c r="F244" s="9"/>
      <c r="G244" s="9"/>
      <c r="H244" s="9"/>
      <c r="I244" s="9"/>
      <c r="J244" s="9"/>
      <c r="K244" s="9"/>
      <c r="L244" s="9"/>
      <c r="M244" s="9"/>
    </row>
    <row r="245" spans="1:2" s="6" customFormat="1" ht="15" customHeight="1">
      <c r="A245" s="30"/>
      <c r="B245" s="220" t="s">
        <v>83</v>
      </c>
    </row>
    <row r="246" s="6" customFormat="1" ht="15" customHeight="1">
      <c r="A246" s="7"/>
    </row>
    <row r="247" s="6" customFormat="1" ht="15" customHeight="1">
      <c r="A247" s="7"/>
    </row>
    <row r="248" s="6" customFormat="1" ht="15" customHeight="1">
      <c r="A248" s="7"/>
    </row>
    <row r="249" s="6" customFormat="1" ht="15" customHeight="1">
      <c r="A249" s="7"/>
    </row>
    <row r="250" s="6" customFormat="1" ht="15" customHeight="1">
      <c r="A250" s="7"/>
    </row>
    <row r="251" s="6" customFormat="1" ht="15" customHeight="1">
      <c r="A251" s="7"/>
    </row>
    <row r="257" spans="1:9" ht="16.5" customHeight="1">
      <c r="A257" s="1" t="s">
        <v>0</v>
      </c>
      <c r="I257" s="143"/>
    </row>
    <row r="258" ht="15" customHeight="1">
      <c r="A258" s="2" t="s">
        <v>1</v>
      </c>
    </row>
    <row r="259" ht="15" customHeight="1">
      <c r="A259" s="62" t="str">
        <f>A209</f>
        <v>Unaudited Results for the Second Financial Quarter Ended 31 October 2007</v>
      </c>
    </row>
    <row r="261" s="6" customFormat="1" ht="15" customHeight="1">
      <c r="A261" s="7" t="str">
        <f>+A211</f>
        <v>NOTES TO THE QUARTERLY FINANCIAL STATEMENTS - CONT'D</v>
      </c>
    </row>
    <row r="263" spans="1:8" s="6" customFormat="1" ht="15" customHeight="1">
      <c r="A263" s="30" t="s">
        <v>108</v>
      </c>
      <c r="B263" s="7" t="s">
        <v>187</v>
      </c>
      <c r="F263" s="9"/>
      <c r="G263" s="9"/>
      <c r="H263" s="9"/>
    </row>
    <row r="264" s="6" customFormat="1" ht="15" customHeight="1"/>
    <row r="265" s="129" customFormat="1" ht="15" customHeight="1">
      <c r="A265" s="128"/>
    </row>
    <row r="266" s="41" customFormat="1" ht="15" customHeight="1"/>
    <row r="267" s="41" customFormat="1" ht="15" customHeight="1"/>
    <row r="268" s="41" customFormat="1" ht="15" customHeight="1"/>
    <row r="269" s="41" customFormat="1" ht="15" customHeight="1"/>
    <row r="270" s="41" customFormat="1" ht="15" customHeight="1"/>
    <row r="271" spans="1:8" s="6" customFormat="1" ht="15" customHeight="1">
      <c r="A271" s="30" t="s">
        <v>109</v>
      </c>
      <c r="B271" s="7" t="s">
        <v>188</v>
      </c>
      <c r="F271" s="9"/>
      <c r="G271" s="9"/>
      <c r="H271" s="9"/>
    </row>
    <row r="272" s="6" customFormat="1" ht="15" customHeight="1"/>
    <row r="273" s="129" customFormat="1" ht="15" customHeight="1">
      <c r="A273" s="128"/>
    </row>
    <row r="274" s="41" customFormat="1" ht="15" customHeight="1"/>
    <row r="275" s="41" customFormat="1" ht="15" customHeight="1"/>
    <row r="276" s="41" customFormat="1" ht="15" customHeight="1"/>
    <row r="277" s="41" customFormat="1" ht="15" customHeight="1"/>
    <row r="278" s="41" customFormat="1" ht="15" customHeight="1"/>
    <row r="279" s="41" customFormat="1" ht="15" customHeight="1"/>
    <row r="282" spans="1:2" s="6" customFormat="1" ht="15" customHeight="1">
      <c r="A282" s="30" t="s">
        <v>112</v>
      </c>
      <c r="B282" s="7" t="s">
        <v>192</v>
      </c>
    </row>
    <row r="283" s="6" customFormat="1" ht="15" customHeight="1"/>
    <row r="284" ht="15" customHeight="1">
      <c r="L284" s="2" t="s">
        <v>224</v>
      </c>
    </row>
    <row r="290" s="6" customFormat="1" ht="15" customHeight="1"/>
    <row r="292" spans="1:8" s="6" customFormat="1" ht="15" customHeight="1">
      <c r="A292" s="30" t="s">
        <v>113</v>
      </c>
      <c r="B292" s="7" t="s">
        <v>191</v>
      </c>
      <c r="F292" s="9"/>
      <c r="G292" s="9"/>
      <c r="H292" s="9"/>
    </row>
    <row r="293" s="6" customFormat="1" ht="15" customHeight="1"/>
    <row r="294" s="6" customFormat="1" ht="15" customHeight="1"/>
    <row r="295" s="6" customFormat="1" ht="15" customHeight="1"/>
    <row r="296" s="6" customFormat="1" ht="15" customHeight="1"/>
    <row r="297" s="6" customFormat="1" ht="15" customHeight="1"/>
    <row r="307" spans="1:9" ht="16.5" customHeight="1">
      <c r="A307" s="1" t="s">
        <v>0</v>
      </c>
      <c r="I307" s="143"/>
    </row>
    <row r="308" ht="15" customHeight="1">
      <c r="A308" s="2" t="s">
        <v>1</v>
      </c>
    </row>
    <row r="309" ht="15" customHeight="1">
      <c r="A309" s="62" t="str">
        <f>A259</f>
        <v>Unaudited Results for the Second Financial Quarter Ended 31 October 2007</v>
      </c>
    </row>
    <row r="311" s="6" customFormat="1" ht="15" customHeight="1">
      <c r="A311" s="7" t="str">
        <f>A261</f>
        <v>NOTES TO THE QUARTERLY FINANCIAL STATEMENTS - CONT'D</v>
      </c>
    </row>
    <row r="313" spans="1:9" s="6" customFormat="1" ht="15" customHeight="1">
      <c r="A313" s="30" t="s">
        <v>121</v>
      </c>
      <c r="B313" s="7" t="s">
        <v>190</v>
      </c>
      <c r="F313" s="9"/>
      <c r="G313" s="9"/>
      <c r="H313" s="9"/>
      <c r="I313" s="6" t="s">
        <v>224</v>
      </c>
    </row>
    <row r="314" spans="6:13" s="6" customFormat="1" ht="15" customHeight="1">
      <c r="F314" s="9"/>
      <c r="G314" s="9"/>
      <c r="H314" s="9"/>
      <c r="I314" s="9"/>
      <c r="J314" s="9"/>
      <c r="K314" s="9"/>
      <c r="L314" s="9"/>
      <c r="M314" s="9"/>
    </row>
    <row r="315" spans="1:13" s="24" customFormat="1" ht="15" customHeight="1">
      <c r="A315" s="28"/>
      <c r="B315" s="23"/>
      <c r="C315" s="25"/>
      <c r="D315" s="25"/>
      <c r="E315" s="25"/>
      <c r="F315" s="27"/>
      <c r="G315" s="27"/>
      <c r="H315" s="27"/>
      <c r="I315" s="27"/>
      <c r="J315" s="27"/>
      <c r="K315" s="27"/>
      <c r="L315" s="27"/>
      <c r="M315" s="27"/>
    </row>
    <row r="316" spans="6:13" s="6" customFormat="1" ht="15" customHeight="1">
      <c r="F316" s="9"/>
      <c r="G316" s="9"/>
      <c r="H316" s="9"/>
      <c r="I316" s="9"/>
      <c r="J316" s="9"/>
      <c r="K316" s="9"/>
      <c r="L316" s="9"/>
      <c r="M316" s="9"/>
    </row>
    <row r="317" spans="6:13" s="6" customFormat="1" ht="15" customHeight="1">
      <c r="F317" s="9"/>
      <c r="G317" s="9"/>
      <c r="H317" s="9"/>
      <c r="I317" s="9"/>
      <c r="J317" s="9"/>
      <c r="K317" s="9"/>
      <c r="L317" s="9"/>
      <c r="M317" s="9"/>
    </row>
    <row r="318" spans="6:13" s="6" customFormat="1" ht="15" customHeight="1">
      <c r="F318" s="9"/>
      <c r="G318" s="9"/>
      <c r="H318" s="9"/>
      <c r="I318" s="9"/>
      <c r="J318" s="9"/>
      <c r="K318" s="9"/>
      <c r="L318" s="9"/>
      <c r="M318" s="9"/>
    </row>
    <row r="319" spans="9:13" s="6" customFormat="1" ht="15" customHeight="1">
      <c r="I319" s="33" t="str">
        <f>I137</f>
        <v>Cummulative</v>
      </c>
      <c r="J319" s="9"/>
      <c r="K319" s="9"/>
      <c r="L319" s="9"/>
      <c r="M319" s="9"/>
    </row>
    <row r="320" spans="1:10" s="32" customFormat="1" ht="15" customHeight="1">
      <c r="A320" s="31"/>
      <c r="F320" s="33" t="str">
        <f>F138</f>
        <v>Current Quarter</v>
      </c>
      <c r="G320" s="94"/>
      <c r="H320" s="33"/>
      <c r="I320" s="33" t="str">
        <f>I138</f>
        <v>Six Months</v>
      </c>
      <c r="J320" s="94"/>
    </row>
    <row r="321" spans="6:10" s="6" customFormat="1" ht="15" customHeight="1">
      <c r="F321" s="33" t="str">
        <f>F139</f>
        <v>Ended </v>
      </c>
      <c r="G321" s="94"/>
      <c r="H321" s="33"/>
      <c r="I321" s="33" t="str">
        <f>I139</f>
        <v>Ended</v>
      </c>
      <c r="J321" s="94"/>
    </row>
    <row r="322" spans="6:10" s="6" customFormat="1" ht="15" customHeight="1">
      <c r="F322" s="104" t="str">
        <f>F140</f>
        <v>31 October 2007</v>
      </c>
      <c r="G322" s="33"/>
      <c r="H322" s="33"/>
      <c r="I322" s="104" t="str">
        <f>I140</f>
        <v>31 October 2007</v>
      </c>
      <c r="J322" s="33"/>
    </row>
    <row r="323" spans="6:10" s="6" customFormat="1" ht="14.25" customHeight="1">
      <c r="F323" s="33"/>
      <c r="G323" s="33"/>
      <c r="H323" s="33"/>
      <c r="I323" s="33"/>
      <c r="J323" s="33"/>
    </row>
    <row r="324" spans="2:10" s="6" customFormat="1" ht="15" customHeight="1">
      <c r="B324" s="122" t="s">
        <v>154</v>
      </c>
      <c r="F324" s="33"/>
      <c r="G324" s="33"/>
      <c r="H324" s="33"/>
      <c r="I324" s="33"/>
      <c r="J324" s="33"/>
    </row>
    <row r="325" spans="2:10" s="6" customFormat="1" ht="9.75" customHeight="1">
      <c r="B325" s="122"/>
      <c r="F325" s="33"/>
      <c r="G325" s="33"/>
      <c r="H325" s="33"/>
      <c r="I325" s="33"/>
      <c r="J325" s="33"/>
    </row>
    <row r="326" spans="2:13" s="6" customFormat="1" ht="15" customHeight="1">
      <c r="B326" s="6" t="s">
        <v>153</v>
      </c>
      <c r="F326" s="172">
        <f>'IS'!E25</f>
        <v>27737</v>
      </c>
      <c r="G326" s="172"/>
      <c r="H326" s="172"/>
      <c r="I326" s="172">
        <f>'IS'!I25</f>
        <v>44832</v>
      </c>
      <c r="J326" s="92"/>
      <c r="K326" s="9"/>
      <c r="L326" s="9"/>
      <c r="M326" s="9"/>
    </row>
    <row r="327" spans="6:13" s="6" customFormat="1" ht="7.5" customHeight="1">
      <c r="F327" s="45"/>
      <c r="G327" s="45"/>
      <c r="H327" s="45"/>
      <c r="I327" s="45"/>
      <c r="J327" s="9"/>
      <c r="K327" s="9"/>
      <c r="L327" s="9"/>
      <c r="M327" s="9"/>
    </row>
    <row r="328" spans="2:13" s="6" customFormat="1" ht="15" customHeight="1">
      <c r="B328" s="6" t="s">
        <v>155</v>
      </c>
      <c r="F328" s="45"/>
      <c r="G328" s="45"/>
      <c r="H328" s="45"/>
      <c r="I328" s="45"/>
      <c r="J328" s="9"/>
      <c r="K328" s="9"/>
      <c r="L328" s="9"/>
      <c r="M328" s="9"/>
    </row>
    <row r="329" spans="2:13" s="6" customFormat="1" ht="15" customHeight="1">
      <c r="B329" s="6" t="s">
        <v>197</v>
      </c>
      <c r="F329" s="172">
        <f>'BS'!E36</f>
        <v>134005</v>
      </c>
      <c r="G329" s="45"/>
      <c r="H329" s="45"/>
      <c r="I329" s="173">
        <f>F329</f>
        <v>134005</v>
      </c>
      <c r="J329" s="9"/>
      <c r="K329" s="9"/>
      <c r="L329" s="9"/>
      <c r="M329" s="9"/>
    </row>
    <row r="330" spans="6:13" s="6" customFormat="1" ht="7.5" customHeight="1">
      <c r="F330" s="172"/>
      <c r="G330" s="45"/>
      <c r="H330" s="45"/>
      <c r="I330" s="173"/>
      <c r="J330" s="9"/>
      <c r="K330" s="9"/>
      <c r="L330" s="9"/>
      <c r="M330" s="9"/>
    </row>
    <row r="331" spans="2:13" s="6" customFormat="1" ht="15" customHeight="1" thickBot="1">
      <c r="B331" s="34" t="s">
        <v>156</v>
      </c>
      <c r="C331" s="34"/>
      <c r="D331" s="34"/>
      <c r="E331" s="34"/>
      <c r="F331" s="233">
        <f>F326/F329*100</f>
        <v>20.698481399947763</v>
      </c>
      <c r="G331" s="103"/>
      <c r="H331" s="103"/>
      <c r="I331" s="233">
        <f>I326/I329*100</f>
        <v>33.45546807954927</v>
      </c>
      <c r="J331" s="9"/>
      <c r="K331" s="9"/>
      <c r="L331" s="9"/>
      <c r="M331" s="9"/>
    </row>
    <row r="332" s="6" customFormat="1" ht="15" customHeight="1"/>
    <row r="334" spans="1:8" s="6" customFormat="1" ht="15" customHeight="1">
      <c r="A334" s="30" t="s">
        <v>122</v>
      </c>
      <c r="B334" s="7" t="s">
        <v>189</v>
      </c>
      <c r="F334" s="9"/>
      <c r="G334" s="9"/>
      <c r="H334" s="9"/>
    </row>
    <row r="335" spans="6:13" s="6" customFormat="1" ht="15" customHeight="1">
      <c r="F335" s="9"/>
      <c r="G335" s="9"/>
      <c r="H335" s="9"/>
      <c r="I335" s="9"/>
      <c r="J335" s="9"/>
      <c r="K335" s="9"/>
      <c r="L335" s="9"/>
      <c r="M335" s="9"/>
    </row>
    <row r="336" spans="1:13" s="24" customFormat="1" ht="15" customHeight="1">
      <c r="A336" s="28"/>
      <c r="B336" s="23"/>
      <c r="C336" s="25"/>
      <c r="D336" s="25"/>
      <c r="E336" s="25"/>
      <c r="F336" s="27"/>
      <c r="G336" s="27"/>
      <c r="H336" s="27"/>
      <c r="I336" s="27"/>
      <c r="J336" s="27"/>
      <c r="K336" s="27"/>
      <c r="L336" s="27"/>
      <c r="M336" s="27"/>
    </row>
    <row r="337" spans="6:13" s="6" customFormat="1" ht="15" customHeight="1">
      <c r="F337" s="9"/>
      <c r="G337" s="9"/>
      <c r="H337" s="9"/>
      <c r="I337" s="9"/>
      <c r="J337" s="9"/>
      <c r="K337" s="9"/>
      <c r="L337" s="9"/>
      <c r="M337" s="9"/>
    </row>
    <row r="343" spans="1:8" s="6" customFormat="1" ht="15" customHeight="1">
      <c r="A343" s="30" t="s">
        <v>261</v>
      </c>
      <c r="B343" s="7" t="s">
        <v>260</v>
      </c>
      <c r="F343" s="9"/>
      <c r="G343" s="9"/>
      <c r="H343" s="9"/>
    </row>
    <row r="344" spans="6:13" s="6" customFormat="1" ht="15" customHeight="1">
      <c r="F344" s="9"/>
      <c r="G344" s="9"/>
      <c r="H344" s="9"/>
      <c r="I344" s="9"/>
      <c r="J344" s="9"/>
      <c r="K344" s="9"/>
      <c r="L344" s="9"/>
      <c r="M344" s="9"/>
    </row>
    <row r="345" spans="1:13" s="24" customFormat="1" ht="15" customHeight="1">
      <c r="A345" s="28"/>
      <c r="B345" s="23"/>
      <c r="C345" s="25"/>
      <c r="D345" s="25"/>
      <c r="E345" s="25"/>
      <c r="F345" s="27"/>
      <c r="G345" s="27"/>
      <c r="H345" s="27"/>
      <c r="I345" s="27"/>
      <c r="J345" s="27"/>
      <c r="K345" s="27"/>
      <c r="L345" s="27"/>
      <c r="M345" s="27"/>
    </row>
    <row r="346" spans="6:13" s="6" customFormat="1" ht="15" customHeight="1">
      <c r="F346" s="9"/>
      <c r="G346" s="9"/>
      <c r="H346" s="9"/>
      <c r="I346" s="9"/>
      <c r="J346" s="9"/>
      <c r="K346" s="9"/>
      <c r="L346" s="9"/>
      <c r="M346" s="9"/>
    </row>
    <row r="358" spans="1:9" ht="16.5" customHeight="1">
      <c r="A358" s="1" t="s">
        <v>0</v>
      </c>
      <c r="I358" s="143"/>
    </row>
    <row r="359" ht="15" customHeight="1">
      <c r="A359" s="2" t="s">
        <v>1</v>
      </c>
    </row>
    <row r="360" ht="15" customHeight="1">
      <c r="A360" s="62" t="str">
        <f>A309</f>
        <v>Unaudited Results for the Second Financial Quarter Ended 31 October 2007</v>
      </c>
    </row>
    <row r="362" s="6" customFormat="1" ht="15" customHeight="1">
      <c r="A362" s="7" t="str">
        <f>A311</f>
        <v>NOTES TO THE QUARTERLY FINANCIAL STATEMENTS - CONT'D</v>
      </c>
    </row>
    <row r="364" spans="1:8" s="6" customFormat="1" ht="15" customHeight="1">
      <c r="A364" s="30" t="s">
        <v>261</v>
      </c>
      <c r="B364" s="7" t="s">
        <v>268</v>
      </c>
      <c r="F364" s="9"/>
      <c r="G364" s="9"/>
      <c r="H364" s="9"/>
    </row>
    <row r="365" spans="6:13" s="6" customFormat="1" ht="15" customHeight="1">
      <c r="F365" s="9"/>
      <c r="G365" s="9"/>
      <c r="H365" s="9"/>
      <c r="I365" s="9"/>
      <c r="J365" s="9"/>
      <c r="K365" s="9"/>
      <c r="L365" s="9"/>
      <c r="M365" s="9"/>
    </row>
    <row r="366" spans="2:13" s="6" customFormat="1" ht="15" customHeight="1">
      <c r="B366" s="6" t="s">
        <v>262</v>
      </c>
      <c r="F366" s="9"/>
      <c r="G366" s="9"/>
      <c r="H366" s="9"/>
      <c r="I366" s="9"/>
      <c r="J366" s="9"/>
      <c r="K366" s="9"/>
      <c r="L366" s="9"/>
      <c r="M366" s="9"/>
    </row>
    <row r="367" spans="1:13" s="24" customFormat="1" ht="15" customHeight="1">
      <c r="A367" s="28"/>
      <c r="B367" s="23"/>
      <c r="C367" s="25"/>
      <c r="D367" s="25"/>
      <c r="E367" s="25"/>
      <c r="F367" s="27"/>
      <c r="G367" s="27"/>
      <c r="H367" s="27"/>
      <c r="I367" s="27"/>
      <c r="J367" s="27"/>
      <c r="K367" s="27"/>
      <c r="L367" s="27"/>
      <c r="M367" s="27"/>
    </row>
    <row r="368" spans="2:13" s="6" customFormat="1" ht="15" customHeight="1">
      <c r="B368" s="6" t="s">
        <v>82</v>
      </c>
      <c r="F368" s="9"/>
      <c r="G368" s="9"/>
      <c r="H368" s="9"/>
      <c r="I368" s="9"/>
      <c r="J368" s="9"/>
      <c r="K368" s="9"/>
      <c r="L368" s="9"/>
      <c r="M368" s="9"/>
    </row>
    <row r="371" ht="15" customHeight="1">
      <c r="B371" s="6" t="s">
        <v>83</v>
      </c>
    </row>
    <row r="372" spans="6:13" s="6" customFormat="1" ht="15" customHeight="1">
      <c r="F372" s="9"/>
      <c r="G372" s="9"/>
      <c r="H372" s="9"/>
      <c r="I372" s="9"/>
      <c r="J372" s="9"/>
      <c r="K372" s="9"/>
      <c r="L372" s="9"/>
      <c r="M372" s="9"/>
    </row>
    <row r="373" spans="6:13" s="6" customFormat="1" ht="15" customHeight="1">
      <c r="F373" s="9"/>
      <c r="G373" s="9"/>
      <c r="H373" s="9"/>
      <c r="I373" s="9"/>
      <c r="J373" s="9"/>
      <c r="K373" s="9"/>
      <c r="L373" s="9"/>
      <c r="M373" s="9"/>
    </row>
    <row r="374" spans="2:13" s="6" customFormat="1" ht="15" customHeight="1">
      <c r="B374" s="6" t="s">
        <v>263</v>
      </c>
      <c r="F374" s="9"/>
      <c r="G374" s="9"/>
      <c r="H374" s="9"/>
      <c r="I374" s="9"/>
      <c r="J374" s="9"/>
      <c r="K374" s="9"/>
      <c r="L374" s="9"/>
      <c r="M374" s="9"/>
    </row>
    <row r="375" spans="6:13" s="6" customFormat="1" ht="15" customHeight="1">
      <c r="F375" s="9"/>
      <c r="G375" s="9"/>
      <c r="H375" s="9"/>
      <c r="I375" s="9"/>
      <c r="J375" s="9"/>
      <c r="K375" s="9"/>
      <c r="L375" s="9"/>
      <c r="M375" s="9"/>
    </row>
    <row r="376" spans="6:13" s="6" customFormat="1" ht="15" customHeight="1">
      <c r="F376" s="9"/>
      <c r="G376" s="9"/>
      <c r="H376" s="9"/>
      <c r="I376" s="9"/>
      <c r="J376" s="9"/>
      <c r="K376" s="9"/>
      <c r="L376" s="9"/>
      <c r="M376" s="9"/>
    </row>
    <row r="377" spans="6:13" s="6" customFormat="1" ht="15" customHeight="1">
      <c r="F377" s="9"/>
      <c r="G377" s="9"/>
      <c r="H377" s="9"/>
      <c r="I377" s="9"/>
      <c r="J377" s="9"/>
      <c r="K377" s="9"/>
      <c r="L377" s="9"/>
      <c r="M377" s="9"/>
    </row>
    <row r="378" spans="6:13" s="6" customFormat="1" ht="15" customHeight="1">
      <c r="F378" s="9"/>
      <c r="G378" s="9"/>
      <c r="H378" s="9"/>
      <c r="I378" s="9"/>
      <c r="J378" s="9"/>
      <c r="K378" s="9"/>
      <c r="L378" s="9"/>
      <c r="M378" s="9"/>
    </row>
    <row r="379" spans="2:13" s="6" customFormat="1" ht="15" customHeight="1">
      <c r="B379" s="6" t="s">
        <v>125</v>
      </c>
      <c r="F379" s="9"/>
      <c r="G379" s="9"/>
      <c r="H379" s="9"/>
      <c r="I379" s="9"/>
      <c r="J379" s="9"/>
      <c r="K379" s="9"/>
      <c r="L379" s="9"/>
      <c r="M379" s="9"/>
    </row>
    <row r="380" spans="6:13" s="6" customFormat="1" ht="15" customHeight="1">
      <c r="F380" s="9"/>
      <c r="G380" s="9"/>
      <c r="H380" s="9"/>
      <c r="I380" s="9"/>
      <c r="J380" s="9"/>
      <c r="K380" s="9"/>
      <c r="L380" s="9"/>
      <c r="M380" s="9"/>
    </row>
    <row r="381" spans="6:13" s="6" customFormat="1" ht="15" customHeight="1">
      <c r="F381" s="9"/>
      <c r="G381" s="9"/>
      <c r="H381" s="9"/>
      <c r="I381" s="9"/>
      <c r="J381" s="9"/>
      <c r="K381" s="9"/>
      <c r="L381" s="9"/>
      <c r="M381" s="9"/>
    </row>
    <row r="382" spans="6:13" s="6" customFormat="1" ht="15" customHeight="1">
      <c r="F382" s="9"/>
      <c r="G382" s="9"/>
      <c r="H382" s="9"/>
      <c r="I382" s="9"/>
      <c r="J382" s="9"/>
      <c r="K382" s="9"/>
      <c r="L382" s="9"/>
      <c r="M382" s="9"/>
    </row>
    <row r="383" spans="6:13" s="6" customFormat="1" ht="15" customHeight="1">
      <c r="F383" s="9"/>
      <c r="G383" s="9"/>
      <c r="H383" s="9"/>
      <c r="I383" s="9"/>
      <c r="J383" s="9"/>
      <c r="K383" s="9"/>
      <c r="L383" s="9"/>
      <c r="M383" s="9"/>
    </row>
    <row r="384" spans="2:13" s="6" customFormat="1" ht="15" customHeight="1">
      <c r="B384" s="7" t="s">
        <v>195</v>
      </c>
      <c r="F384" s="9"/>
      <c r="G384" s="9"/>
      <c r="H384" s="9"/>
      <c r="I384" s="9"/>
      <c r="J384" s="9"/>
      <c r="K384" s="9"/>
      <c r="L384" s="9"/>
      <c r="M384" s="9"/>
    </row>
    <row r="385" spans="2:13" s="6" customFormat="1" ht="15" customHeight="1">
      <c r="B385" s="6" t="s">
        <v>196</v>
      </c>
      <c r="F385" s="9"/>
      <c r="G385" s="9"/>
      <c r="H385" s="9"/>
      <c r="I385" s="9"/>
      <c r="J385" s="9"/>
      <c r="K385" s="9"/>
      <c r="L385" s="9"/>
      <c r="M385" s="9"/>
    </row>
    <row r="386" spans="2:13" s="6" customFormat="1" ht="15" customHeight="1">
      <c r="B386" s="6" t="s">
        <v>264</v>
      </c>
      <c r="F386" s="9"/>
      <c r="G386" s="9"/>
      <c r="H386" s="9"/>
      <c r="I386" s="9"/>
      <c r="J386" s="9"/>
      <c r="K386" s="9"/>
      <c r="L386" s="9"/>
      <c r="M386" s="9"/>
    </row>
    <row r="387" s="6" customFormat="1" ht="15" customHeight="1"/>
    <row r="388" s="6" customFormat="1" ht="15" customHeight="1"/>
    <row r="389" s="6" customFormat="1" ht="15" customHeight="1"/>
    <row r="390" s="6" customFormat="1" ht="15" customHeight="1"/>
    <row r="391" s="6" customFormat="1" ht="15" customHeight="1"/>
    <row r="392" spans="1:9" ht="16.5" customHeight="1" hidden="1">
      <c r="A392" s="1" t="s">
        <v>0</v>
      </c>
      <c r="I392" s="143"/>
    </row>
    <row r="393" ht="15" customHeight="1" hidden="1">
      <c r="A393" s="2" t="s">
        <v>1</v>
      </c>
    </row>
    <row r="394" ht="15" customHeight="1" hidden="1">
      <c r="A394" s="62" t="str">
        <f>+A259</f>
        <v>Unaudited Results for the Second Financial Quarter Ended 31 October 2007</v>
      </c>
    </row>
    <row r="395" ht="15" customHeight="1" hidden="1"/>
    <row r="396" s="6" customFormat="1" ht="15" customHeight="1" hidden="1">
      <c r="A396" s="7" t="str">
        <f>+A261</f>
        <v>NOTES TO THE QUARTERLY FINANCIAL STATEMENTS - CONT'D</v>
      </c>
    </row>
    <row r="397" s="6" customFormat="1" ht="15" customHeight="1" hidden="1"/>
    <row r="403" spans="6:13" s="6" customFormat="1" ht="15" customHeight="1">
      <c r="F403" s="9"/>
      <c r="G403" s="9"/>
      <c r="H403" s="9"/>
      <c r="I403" s="9"/>
      <c r="J403" s="9"/>
      <c r="K403" s="9"/>
      <c r="L403" s="9"/>
      <c r="M403" s="9"/>
    </row>
    <row r="404" spans="6:13" s="6" customFormat="1" ht="15" customHeight="1">
      <c r="F404" s="9"/>
      <c r="G404" s="9"/>
      <c r="H404" s="9"/>
      <c r="I404" s="9"/>
      <c r="J404" s="9"/>
      <c r="K404" s="9"/>
      <c r="L404" s="9"/>
      <c r="M404" s="9"/>
    </row>
    <row r="405" spans="6:13" s="6" customFormat="1" ht="15" customHeight="1">
      <c r="F405" s="9" t="s">
        <v>13</v>
      </c>
      <c r="G405" s="9"/>
      <c r="H405" s="9"/>
      <c r="I405" s="9"/>
      <c r="J405" s="9"/>
      <c r="K405" s="9"/>
      <c r="L405" s="9"/>
      <c r="M405" s="9"/>
    </row>
    <row r="413" spans="6:13" ht="15" customHeight="1">
      <c r="F413" s="26"/>
      <c r="G413" s="26"/>
      <c r="H413" s="26"/>
      <c r="I413" s="26"/>
      <c r="J413" s="26"/>
      <c r="K413" s="26"/>
      <c r="L413" s="26"/>
      <c r="M413" s="26"/>
    </row>
    <row r="414" spans="6:13" ht="15" customHeight="1">
      <c r="F414" s="26"/>
      <c r="G414" s="26"/>
      <c r="H414" s="26"/>
      <c r="I414" s="26"/>
      <c r="J414" s="26"/>
      <c r="K414" s="26"/>
      <c r="L414" s="26"/>
      <c r="M414" s="26"/>
    </row>
    <row r="415" spans="6:13" ht="15" customHeight="1">
      <c r="F415" s="26"/>
      <c r="G415" s="26"/>
      <c r="H415" s="26"/>
      <c r="I415" s="26"/>
      <c r="J415" s="26"/>
      <c r="K415" s="26"/>
      <c r="L415" s="26"/>
      <c r="M415" s="26"/>
    </row>
    <row r="416" spans="6:13" ht="15" customHeight="1">
      <c r="F416" s="26"/>
      <c r="G416" s="26"/>
      <c r="H416" s="26"/>
      <c r="I416" s="26"/>
      <c r="J416" s="26"/>
      <c r="K416" s="26"/>
      <c r="L416" s="26"/>
      <c r="M416" s="26"/>
    </row>
    <row r="417" spans="6:13" ht="15" customHeight="1">
      <c r="F417" s="26"/>
      <c r="G417" s="26"/>
      <c r="H417" s="26"/>
      <c r="I417" s="26"/>
      <c r="J417" s="26"/>
      <c r="K417" s="26"/>
      <c r="L417" s="26"/>
      <c r="M417" s="26"/>
    </row>
    <row r="418" spans="6:13" ht="15" customHeight="1">
      <c r="F418" s="26"/>
      <c r="G418" s="26"/>
      <c r="H418" s="26"/>
      <c r="I418" s="26"/>
      <c r="J418" s="26"/>
      <c r="K418" s="26"/>
      <c r="L418" s="26"/>
      <c r="M418" s="26"/>
    </row>
    <row r="419" spans="6:13" ht="15" customHeight="1">
      <c r="F419" s="26"/>
      <c r="G419" s="26"/>
      <c r="H419" s="26"/>
      <c r="I419" s="26"/>
      <c r="J419" s="26"/>
      <c r="K419" s="26"/>
      <c r="L419" s="26"/>
      <c r="M419" s="26"/>
    </row>
    <row r="420" spans="6:13" ht="15" customHeight="1">
      <c r="F420" s="26"/>
      <c r="G420" s="26"/>
      <c r="H420" s="26"/>
      <c r="I420" s="26"/>
      <c r="J420" s="26"/>
      <c r="K420" s="26"/>
      <c r="L420" s="26"/>
      <c r="M420" s="26"/>
    </row>
    <row r="421" spans="6:13" ht="15" customHeight="1">
      <c r="F421" s="26"/>
      <c r="G421" s="26"/>
      <c r="H421" s="26"/>
      <c r="I421" s="26"/>
      <c r="J421" s="26"/>
      <c r="K421" s="26"/>
      <c r="L421" s="26"/>
      <c r="M421" s="26"/>
    </row>
    <row r="422" spans="6:13" ht="15" customHeight="1">
      <c r="F422" s="26"/>
      <c r="G422" s="26"/>
      <c r="H422" s="26"/>
      <c r="I422" s="26"/>
      <c r="J422" s="26"/>
      <c r="K422" s="26"/>
      <c r="L422" s="26"/>
      <c r="M422" s="26"/>
    </row>
    <row r="423" spans="6:13" ht="15" customHeight="1">
      <c r="F423" s="26"/>
      <c r="G423" s="26"/>
      <c r="H423" s="26"/>
      <c r="I423" s="26"/>
      <c r="J423" s="26"/>
      <c r="K423" s="26"/>
      <c r="L423" s="26"/>
      <c r="M423" s="26"/>
    </row>
    <row r="424" spans="6:13" ht="15" customHeight="1">
      <c r="F424" s="26"/>
      <c r="G424" s="26"/>
      <c r="H424" s="26"/>
      <c r="I424" s="26"/>
      <c r="J424" s="26"/>
      <c r="K424" s="26"/>
      <c r="L424" s="26"/>
      <c r="M424" s="26"/>
    </row>
    <row r="425" spans="6:13" ht="15" customHeight="1">
      <c r="F425" s="26"/>
      <c r="G425" s="26"/>
      <c r="H425" s="26"/>
      <c r="I425" s="26"/>
      <c r="J425" s="26"/>
      <c r="K425" s="26"/>
      <c r="L425" s="26"/>
      <c r="M425" s="26"/>
    </row>
    <row r="426" spans="6:13" ht="15" customHeight="1">
      <c r="F426" s="26"/>
      <c r="G426" s="26"/>
      <c r="H426" s="26"/>
      <c r="I426" s="26"/>
      <c r="J426" s="26"/>
      <c r="K426" s="26"/>
      <c r="L426" s="26"/>
      <c r="M426" s="26"/>
    </row>
    <row r="427" spans="6:13" ht="15" customHeight="1">
      <c r="F427" s="26"/>
      <c r="G427" s="26"/>
      <c r="H427" s="26"/>
      <c r="I427" s="26"/>
      <c r="J427" s="26"/>
      <c r="K427" s="26"/>
      <c r="L427" s="26"/>
      <c r="M427" s="26"/>
    </row>
    <row r="428" spans="6:13" ht="15" customHeight="1">
      <c r="F428" s="26"/>
      <c r="G428" s="26"/>
      <c r="H428" s="26"/>
      <c r="I428" s="26"/>
      <c r="J428" s="26"/>
      <c r="K428" s="26"/>
      <c r="L428" s="26"/>
      <c r="M428" s="26"/>
    </row>
    <row r="429" spans="6:13" ht="15" customHeight="1">
      <c r="F429" s="26"/>
      <c r="G429" s="26"/>
      <c r="H429" s="26"/>
      <c r="I429" s="26"/>
      <c r="J429" s="26"/>
      <c r="K429" s="26"/>
      <c r="L429" s="26"/>
      <c r="M429" s="26"/>
    </row>
    <row r="430" spans="6:13" ht="15" customHeight="1">
      <c r="F430" s="26"/>
      <c r="G430" s="26"/>
      <c r="H430" s="26"/>
      <c r="I430" s="26"/>
      <c r="J430" s="26"/>
      <c r="K430" s="26"/>
      <c r="L430" s="26"/>
      <c r="M430" s="26"/>
    </row>
    <row r="431" spans="6:13" ht="15" customHeight="1">
      <c r="F431" s="26"/>
      <c r="G431" s="26"/>
      <c r="H431" s="26"/>
      <c r="I431" s="26"/>
      <c r="J431" s="26"/>
      <c r="K431" s="26"/>
      <c r="L431" s="26"/>
      <c r="M431" s="26"/>
    </row>
    <row r="432" spans="6:13" ht="15" customHeight="1">
      <c r="F432" s="26"/>
      <c r="G432" s="26"/>
      <c r="H432" s="26"/>
      <c r="I432" s="26"/>
      <c r="J432" s="26"/>
      <c r="K432" s="26"/>
      <c r="L432" s="26"/>
      <c r="M432" s="26"/>
    </row>
    <row r="433" spans="6:13" ht="15" customHeight="1">
      <c r="F433" s="26"/>
      <c r="G433" s="26"/>
      <c r="H433" s="26"/>
      <c r="I433" s="26"/>
      <c r="J433" s="26"/>
      <c r="K433" s="26"/>
      <c r="L433" s="26"/>
      <c r="M433" s="26"/>
    </row>
    <row r="434" spans="6:13" ht="15" customHeight="1">
      <c r="F434" s="26"/>
      <c r="G434" s="26"/>
      <c r="H434" s="26"/>
      <c r="I434" s="26"/>
      <c r="J434" s="26"/>
      <c r="K434" s="26"/>
      <c r="L434" s="26"/>
      <c r="M434" s="26"/>
    </row>
    <row r="435" spans="6:13" ht="15" customHeight="1">
      <c r="F435" s="26"/>
      <c r="G435" s="26"/>
      <c r="H435" s="26"/>
      <c r="I435" s="26"/>
      <c r="J435" s="26"/>
      <c r="K435" s="26"/>
      <c r="L435" s="26"/>
      <c r="M435" s="26"/>
    </row>
    <row r="436" spans="6:13" ht="15" customHeight="1">
      <c r="F436" s="26"/>
      <c r="G436" s="26"/>
      <c r="H436" s="26"/>
      <c r="I436" s="26"/>
      <c r="J436" s="26"/>
      <c r="K436" s="26"/>
      <c r="L436" s="26"/>
      <c r="M436" s="26"/>
    </row>
    <row r="437" spans="6:13" ht="15" customHeight="1">
      <c r="F437" s="26"/>
      <c r="G437" s="26"/>
      <c r="H437" s="26"/>
      <c r="I437" s="26"/>
      <c r="J437" s="26"/>
      <c r="K437" s="26"/>
      <c r="L437" s="26"/>
      <c r="M437" s="26"/>
    </row>
    <row r="438" spans="6:13" ht="15" customHeight="1">
      <c r="F438" s="26"/>
      <c r="G438" s="26"/>
      <c r="H438" s="26"/>
      <c r="I438" s="26"/>
      <c r="J438" s="26"/>
      <c r="K438" s="26"/>
      <c r="L438" s="26"/>
      <c r="M438" s="26"/>
    </row>
    <row r="439" spans="6:13" ht="15" customHeight="1">
      <c r="F439" s="26"/>
      <c r="G439" s="26"/>
      <c r="H439" s="26"/>
      <c r="I439" s="26"/>
      <c r="J439" s="26"/>
      <c r="K439" s="26"/>
      <c r="L439" s="26"/>
      <c r="M439" s="26"/>
    </row>
    <row r="440" spans="6:13" ht="15" customHeight="1">
      <c r="F440" s="26"/>
      <c r="G440" s="26"/>
      <c r="H440" s="26"/>
      <c r="I440" s="26"/>
      <c r="J440" s="26"/>
      <c r="K440" s="26"/>
      <c r="L440" s="26"/>
      <c r="M440" s="26"/>
    </row>
    <row r="441" spans="6:13" ht="15" customHeight="1">
      <c r="F441" s="26"/>
      <c r="G441" s="26"/>
      <c r="H441" s="26"/>
      <c r="I441" s="26"/>
      <c r="J441" s="26"/>
      <c r="K441" s="26"/>
      <c r="L441" s="26"/>
      <c r="M441" s="26"/>
    </row>
    <row r="442" spans="6:13" ht="15" customHeight="1">
      <c r="F442" s="26"/>
      <c r="G442" s="26"/>
      <c r="H442" s="26"/>
      <c r="I442" s="26"/>
      <c r="J442" s="26"/>
      <c r="K442" s="26"/>
      <c r="L442" s="26"/>
      <c r="M442" s="26"/>
    </row>
    <row r="443" spans="6:13" ht="15" customHeight="1">
      <c r="F443" s="26"/>
      <c r="G443" s="26"/>
      <c r="H443" s="26"/>
      <c r="I443" s="26"/>
      <c r="J443" s="26"/>
      <c r="K443" s="26"/>
      <c r="L443" s="26"/>
      <c r="M443" s="26"/>
    </row>
    <row r="444" spans="6:13" ht="15" customHeight="1">
      <c r="F444" s="26"/>
      <c r="G444" s="26"/>
      <c r="H444" s="26"/>
      <c r="I444" s="26"/>
      <c r="J444" s="26"/>
      <c r="K444" s="26"/>
      <c r="L444" s="26"/>
      <c r="M444" s="26"/>
    </row>
    <row r="445" spans="6:13" ht="15" customHeight="1">
      <c r="F445" s="26"/>
      <c r="G445" s="26"/>
      <c r="H445" s="26"/>
      <c r="I445" s="26"/>
      <c r="J445" s="26"/>
      <c r="K445" s="26"/>
      <c r="L445" s="26"/>
      <c r="M445" s="26"/>
    </row>
    <row r="446" spans="6:13" ht="15" customHeight="1">
      <c r="F446" s="26"/>
      <c r="G446" s="26"/>
      <c r="H446" s="26"/>
      <c r="I446" s="26"/>
      <c r="J446" s="26"/>
      <c r="K446" s="26"/>
      <c r="L446" s="26"/>
      <c r="M446" s="26"/>
    </row>
    <row r="447" spans="6:13" ht="15" customHeight="1">
      <c r="F447" s="26"/>
      <c r="G447" s="26"/>
      <c r="H447" s="26"/>
      <c r="I447" s="26"/>
      <c r="J447" s="26"/>
      <c r="K447" s="26"/>
      <c r="L447" s="26"/>
      <c r="M447" s="26"/>
    </row>
    <row r="448" spans="6:13" ht="15" customHeight="1">
      <c r="F448" s="26"/>
      <c r="G448" s="26"/>
      <c r="H448" s="26"/>
      <c r="I448" s="26"/>
      <c r="J448" s="26"/>
      <c r="K448" s="26"/>
      <c r="L448" s="26"/>
      <c r="M448" s="26"/>
    </row>
    <row r="449" spans="6:13" ht="15" customHeight="1">
      <c r="F449" s="26"/>
      <c r="G449" s="26"/>
      <c r="H449" s="26"/>
      <c r="I449" s="26"/>
      <c r="J449" s="26"/>
      <c r="K449" s="26"/>
      <c r="L449" s="26"/>
      <c r="M449" s="26"/>
    </row>
    <row r="450" spans="6:13" ht="15" customHeight="1">
      <c r="F450" s="26"/>
      <c r="G450" s="26"/>
      <c r="H450" s="26"/>
      <c r="I450" s="26"/>
      <c r="J450" s="26"/>
      <c r="K450" s="26"/>
      <c r="L450" s="26"/>
      <c r="M450" s="26"/>
    </row>
    <row r="451" spans="6:13" ht="15" customHeight="1">
      <c r="F451" s="26"/>
      <c r="G451" s="26"/>
      <c r="H451" s="26"/>
      <c r="I451" s="26"/>
      <c r="J451" s="26"/>
      <c r="K451" s="26"/>
      <c r="L451" s="26"/>
      <c r="M451" s="26"/>
    </row>
    <row r="452" spans="6:13" ht="15" customHeight="1">
      <c r="F452" s="26"/>
      <c r="G452" s="26"/>
      <c r="H452" s="26"/>
      <c r="I452" s="26"/>
      <c r="J452" s="26"/>
      <c r="K452" s="26"/>
      <c r="L452" s="26"/>
      <c r="M452" s="26"/>
    </row>
    <row r="453" spans="6:13" ht="15" customHeight="1">
      <c r="F453" s="26"/>
      <c r="G453" s="26"/>
      <c r="H453" s="26"/>
      <c r="I453" s="26"/>
      <c r="J453" s="26"/>
      <c r="K453" s="26"/>
      <c r="L453" s="26"/>
      <c r="M453" s="26"/>
    </row>
    <row r="454" spans="6:13" ht="15" customHeight="1">
      <c r="F454" s="26"/>
      <c r="G454" s="26"/>
      <c r="H454" s="26"/>
      <c r="I454" s="26"/>
      <c r="J454" s="26"/>
      <c r="K454" s="26"/>
      <c r="L454" s="26"/>
      <c r="M454" s="26"/>
    </row>
    <row r="455" spans="6:13" ht="15" customHeight="1">
      <c r="F455" s="26"/>
      <c r="G455" s="26"/>
      <c r="H455" s="26"/>
      <c r="I455" s="26"/>
      <c r="J455" s="26"/>
      <c r="K455" s="26"/>
      <c r="L455" s="26"/>
      <c r="M455" s="26"/>
    </row>
    <row r="456" spans="6:13" ht="15" customHeight="1">
      <c r="F456" s="26"/>
      <c r="G456" s="26"/>
      <c r="H456" s="26"/>
      <c r="I456" s="26"/>
      <c r="J456" s="26"/>
      <c r="K456" s="26"/>
      <c r="L456" s="26"/>
      <c r="M456" s="26"/>
    </row>
    <row r="457" spans="6:13" ht="15" customHeight="1">
      <c r="F457" s="26"/>
      <c r="G457" s="26"/>
      <c r="H457" s="26"/>
      <c r="I457" s="26"/>
      <c r="J457" s="26"/>
      <c r="K457" s="26"/>
      <c r="L457" s="26"/>
      <c r="M457" s="26"/>
    </row>
    <row r="458" spans="6:13" ht="15" customHeight="1">
      <c r="F458" s="26"/>
      <c r="G458" s="26"/>
      <c r="H458" s="26"/>
      <c r="I458" s="26"/>
      <c r="J458" s="26"/>
      <c r="K458" s="26"/>
      <c r="L458" s="26"/>
      <c r="M458" s="26"/>
    </row>
    <row r="459" spans="6:13" ht="15" customHeight="1">
      <c r="F459" s="26"/>
      <c r="G459" s="26"/>
      <c r="H459" s="26"/>
      <c r="I459" s="26"/>
      <c r="J459" s="26"/>
      <c r="K459" s="26"/>
      <c r="L459" s="26"/>
      <c r="M459" s="26"/>
    </row>
    <row r="460" spans="6:13" ht="15" customHeight="1">
      <c r="F460" s="26"/>
      <c r="G460" s="26"/>
      <c r="H460" s="26"/>
      <c r="I460" s="26"/>
      <c r="J460" s="26"/>
      <c r="K460" s="26"/>
      <c r="L460" s="26"/>
      <c r="M460" s="26"/>
    </row>
    <row r="461" spans="6:13" ht="15" customHeight="1">
      <c r="F461" s="26"/>
      <c r="G461" s="26"/>
      <c r="H461" s="26"/>
      <c r="I461" s="26"/>
      <c r="J461" s="26"/>
      <c r="K461" s="26"/>
      <c r="L461" s="26"/>
      <c r="M461" s="26"/>
    </row>
  </sheetData>
  <mergeCells count="1">
    <mergeCell ref="F117:I117"/>
  </mergeCells>
  <printOptions/>
  <pageMargins left="0.75" right="0.49" top="0.68" bottom="0.83" header="0.5" footer="0.5"/>
  <pageSetup firstPageNumber="7" useFirstPageNumber="1" horizontalDpi="600" verticalDpi="600" orientation="portrait" paperSize="9" r:id="rId2"/>
  <headerFooter alignWithMargins="0">
    <oddFooter>&amp;C&amp;P</oddFooter>
  </headerFooter>
  <rowBreaks count="1" manualBreakCount="1">
    <brk id="5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dc:creator>
  <cp:keywords/>
  <dc:description/>
  <cp:lastModifiedBy>user</cp:lastModifiedBy>
  <cp:lastPrinted>2007-12-17T10:08:09Z</cp:lastPrinted>
  <dcterms:created xsi:type="dcterms:W3CDTF">2006-07-27T15:29:02Z</dcterms:created>
  <dcterms:modified xsi:type="dcterms:W3CDTF">2007-12-17T10:08:18Z</dcterms:modified>
  <cp:category/>
  <cp:version/>
  <cp:contentType/>
  <cp:contentStatus/>
</cp:coreProperties>
</file>